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9780"/>
  </bookViews>
  <sheets>
    <sheet name="Inicio" sheetId="1" r:id="rId1"/>
    <sheet name="Movimiento" sheetId="2" r:id="rId2"/>
    <sheet name="Delitos" sheetId="3" r:id="rId3"/>
    <sheet name="AP por tipo de Delitos Leves" sheetId="4" r:id="rId4"/>
    <sheet name="Asuntos Civiles" sheetId="5" r:id="rId5"/>
    <sheet name="Medidas LEC" sheetId="6" r:id="rId6"/>
    <sheet name="Auxilio Judicial" sheetId="7" r:id="rId7"/>
    <sheet name="Señalamientos" sheetId="8" r:id="rId8"/>
    <sheet name="Procedimientos Elevados" sheetId="9" r:id="rId9"/>
    <sheet name="Sumarios Elevados" sheetId="10" r:id="rId10"/>
    <sheet name="Proc Jurado elevados" sheetId="11" r:id="rId11"/>
    <sheet name="Órdenes según Instancia" sheetId="12" r:id="rId12"/>
    <sheet name="Órdenes según Instancia%" sheetId="13" r:id="rId13"/>
    <sheet name="Medidas Protección" sheetId="14" r:id="rId14"/>
    <sheet name="Órdenes y Medidas" sheetId="15" r:id="rId15"/>
    <sheet name="Procesos por Delito" sheetId="16" r:id="rId16"/>
    <sheet name="Personas Enjuiciadas" sheetId="17" r:id="rId17"/>
    <sheet name="% de Condenas" sheetId="18" r:id="rId18"/>
    <sheet name="Relación Víctima_Denunciado " sheetId="19" r:id="rId19"/>
    <sheet name="Denuncias-Renuncias" sheetId="20" r:id="rId20"/>
    <sheet name="Distribucion % Denuncias" sheetId="21" r:id="rId21"/>
    <sheet name="Sobreseimientos" sheetId="22" r:id="rId22"/>
    <sheet name="Terminación" sheetId="24" r:id="rId23"/>
  </sheets>
  <calcPr calcId="145621"/>
</workbook>
</file>

<file path=xl/calcChain.xml><?xml version="1.0" encoding="utf-8"?>
<calcChain xmlns="http://schemas.openxmlformats.org/spreadsheetml/2006/main">
  <c r="G34" i="19" l="1"/>
  <c r="I34" i="19"/>
  <c r="I35" i="19"/>
  <c r="G36" i="19"/>
  <c r="H36" i="19"/>
  <c r="I36" i="19"/>
  <c r="J36" i="19"/>
  <c r="G37" i="19"/>
  <c r="G38" i="19"/>
  <c r="H38" i="19"/>
  <c r="I38" i="19"/>
  <c r="J38" i="19"/>
  <c r="H39" i="19"/>
  <c r="H43" i="19"/>
  <c r="I43" i="19"/>
  <c r="J44" i="19"/>
  <c r="G46" i="19"/>
  <c r="G47" i="19"/>
  <c r="H47" i="19"/>
  <c r="I47" i="19"/>
  <c r="I48" i="19"/>
  <c r="J48" i="19"/>
  <c r="I49" i="19"/>
  <c r="J49" i="19"/>
  <c r="K28" i="19" l="1"/>
  <c r="J28" i="19"/>
  <c r="I28" i="19"/>
  <c r="H28" i="19"/>
  <c r="U24" i="20" l="1"/>
  <c r="T24" i="20"/>
  <c r="U16" i="20"/>
  <c r="T16" i="20"/>
  <c r="U27" i="20"/>
  <c r="T27" i="20"/>
  <c r="U19" i="20"/>
  <c r="T19" i="20"/>
  <c r="T11" i="20"/>
  <c r="U11" i="20"/>
  <c r="U14" i="20"/>
  <c r="T14" i="20"/>
  <c r="U17" i="20"/>
  <c r="T17" i="20"/>
  <c r="U22" i="20"/>
  <c r="T22" i="20"/>
  <c r="U25" i="20"/>
  <c r="T25" i="20"/>
  <c r="U20" i="20"/>
  <c r="T20" i="20"/>
  <c r="U12" i="20"/>
  <c r="T12" i="20"/>
  <c r="U15" i="20"/>
  <c r="T15" i="20"/>
  <c r="T26" i="20"/>
  <c r="U26" i="20"/>
  <c r="T18" i="20"/>
  <c r="U18" i="20"/>
  <c r="U23" i="20"/>
  <c r="T23" i="20"/>
  <c r="T21" i="20"/>
  <c r="U21" i="20"/>
  <c r="U13" i="20"/>
  <c r="T13" i="20"/>
  <c r="O28" i="20"/>
  <c r="G28" i="20"/>
  <c r="D28" i="20"/>
  <c r="I28" i="20"/>
  <c r="E28" i="20"/>
  <c r="K28" i="20"/>
  <c r="M28" i="20"/>
  <c r="Q28" i="20"/>
  <c r="N28" i="20"/>
  <c r="F28" i="20"/>
  <c r="L28" i="20"/>
  <c r="H28" i="20"/>
  <c r="P28" i="20"/>
  <c r="J28" i="20"/>
  <c r="CD28" i="5" l="1"/>
  <c r="CL28" i="5"/>
  <c r="AX28" i="5"/>
  <c r="BV28" i="5"/>
  <c r="BN28" i="5"/>
  <c r="BF28" i="5"/>
  <c r="CJ28" i="5"/>
  <c r="CB28" i="5"/>
  <c r="BT28" i="5"/>
  <c r="BL28" i="5"/>
  <c r="BD28" i="5"/>
  <c r="AV28" i="5"/>
  <c r="CE28" i="5"/>
  <c r="BW28" i="5"/>
  <c r="BO28" i="5"/>
  <c r="BG28" i="5"/>
  <c r="AY28" i="5"/>
  <c r="CH28" i="5"/>
  <c r="BZ28" i="5"/>
  <c r="BR28" i="5"/>
  <c r="BJ28" i="5"/>
  <c r="BB28" i="5"/>
  <c r="CK28" i="5"/>
  <c r="CC28" i="5"/>
  <c r="BU28" i="5"/>
  <c r="BM28" i="5"/>
  <c r="BE28" i="5"/>
  <c r="AW28" i="5"/>
  <c r="CF28" i="5"/>
  <c r="BX28" i="5"/>
  <c r="BP28" i="5"/>
  <c r="BH28" i="5"/>
  <c r="AZ28" i="5"/>
  <c r="CI28" i="5"/>
  <c r="CA28" i="5"/>
  <c r="BS28" i="5"/>
  <c r="BK28" i="5"/>
  <c r="BC28" i="5"/>
  <c r="CG28" i="5"/>
  <c r="BY28" i="5"/>
  <c r="BQ28" i="5"/>
  <c r="BI28" i="5"/>
  <c r="BA28" i="5"/>
  <c r="AU28" i="5"/>
  <c r="AN29" i="2" l="1"/>
  <c r="AV29" i="2"/>
  <c r="P29" i="2"/>
  <c r="H29" i="2"/>
  <c r="AF29" i="2"/>
  <c r="X29" i="2"/>
  <c r="AU29" i="2"/>
  <c r="AM29" i="2"/>
  <c r="AE29" i="2"/>
  <c r="W29" i="2"/>
  <c r="O29" i="2"/>
  <c r="G29" i="2"/>
  <c r="AT29" i="2"/>
  <c r="AL29" i="2"/>
  <c r="AD29" i="2"/>
  <c r="V29" i="2"/>
  <c r="N29" i="2"/>
  <c r="F29" i="2"/>
  <c r="AS29" i="2"/>
  <c r="AK29" i="2"/>
  <c r="AC29" i="2"/>
  <c r="U29" i="2"/>
  <c r="M29" i="2"/>
  <c r="E29" i="2"/>
  <c r="AR29" i="2"/>
  <c r="AJ29" i="2"/>
  <c r="AB29" i="2"/>
  <c r="T29" i="2"/>
  <c r="L29" i="2"/>
  <c r="D29" i="2"/>
  <c r="AQ29" i="2"/>
  <c r="AI29" i="2"/>
  <c r="AA29" i="2"/>
  <c r="S29" i="2"/>
  <c r="K29" i="2"/>
  <c r="AX29" i="2"/>
  <c r="AP29" i="2"/>
  <c r="AH29" i="2"/>
  <c r="Z29" i="2"/>
  <c r="R29" i="2"/>
  <c r="J29" i="2"/>
  <c r="AW29" i="2"/>
  <c r="AO29" i="2"/>
  <c r="AG29" i="2"/>
  <c r="Y29" i="2"/>
  <c r="Q29" i="2"/>
  <c r="I29" i="2"/>
  <c r="V27" i="20"/>
  <c r="V26" i="20"/>
  <c r="V25" i="20"/>
  <c r="V24" i="20"/>
  <c r="V23" i="20"/>
  <c r="V22" i="20"/>
  <c r="V21" i="20"/>
  <c r="V20" i="20"/>
  <c r="V19" i="20"/>
  <c r="V18" i="20"/>
  <c r="V17" i="20"/>
  <c r="V16" i="20"/>
  <c r="V15" i="20"/>
  <c r="V14" i="20"/>
  <c r="V13" i="20"/>
  <c r="V12" i="20"/>
  <c r="V11" i="20"/>
  <c r="J47" i="19" l="1"/>
  <c r="I44" i="19"/>
  <c r="I40" i="19"/>
  <c r="I39" i="19"/>
  <c r="I37" i="19"/>
  <c r="H49" i="19" l="1"/>
  <c r="G49" i="19"/>
  <c r="H35" i="19"/>
  <c r="J35" i="19"/>
  <c r="G35" i="19"/>
  <c r="G40" i="19"/>
  <c r="H40" i="19"/>
  <c r="J40" i="19"/>
  <c r="G43" i="19"/>
  <c r="J43" i="19"/>
  <c r="I45" i="19"/>
  <c r="J45" i="19"/>
  <c r="J46" i="19"/>
  <c r="H46" i="19"/>
  <c r="I46" i="19"/>
  <c r="G39" i="19"/>
  <c r="J39" i="19"/>
  <c r="I41" i="19"/>
  <c r="H41" i="19"/>
  <c r="J42" i="19"/>
  <c r="H42" i="19"/>
  <c r="J37" i="19"/>
  <c r="H37" i="19"/>
  <c r="G41" i="19"/>
  <c r="J41" i="19"/>
  <c r="J34" i="19"/>
  <c r="H34" i="19"/>
  <c r="G33" i="19"/>
  <c r="J33" i="19"/>
  <c r="G44" i="19"/>
  <c r="H44" i="19"/>
  <c r="H45" i="19"/>
  <c r="G45" i="19"/>
  <c r="G48" i="19"/>
  <c r="H48" i="19"/>
  <c r="G42" i="19"/>
  <c r="I42" i="19"/>
  <c r="I33" i="19"/>
  <c r="H33" i="19"/>
  <c r="L28" i="19"/>
  <c r="J50" i="19" s="1"/>
  <c r="H31" i="15"/>
  <c r="I31" i="15"/>
  <c r="G50" i="19" l="1"/>
  <c r="H50" i="19"/>
  <c r="I50" i="19"/>
  <c r="S28" i="20"/>
  <c r="U28" i="20" s="1"/>
  <c r="R28" i="20"/>
  <c r="T28" i="20" s="1"/>
  <c r="I27" i="21"/>
  <c r="E27" i="21"/>
  <c r="X25" i="20"/>
  <c r="D19" i="21"/>
  <c r="W16" i="20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Y27" i="20"/>
  <c r="Z26" i="20"/>
  <c r="Z25" i="20"/>
  <c r="Z21" i="20"/>
  <c r="Y19" i="20"/>
  <c r="Z17" i="20"/>
  <c r="Z13" i="20"/>
  <c r="Y11" i="20"/>
  <c r="V31" i="13"/>
  <c r="Q31" i="13"/>
  <c r="L31" i="13"/>
  <c r="G31" i="13"/>
  <c r="U31" i="13"/>
  <c r="P31" i="13"/>
  <c r="K31" i="13"/>
  <c r="F31" i="13"/>
  <c r="T31" i="13"/>
  <c r="J31" i="13"/>
  <c r="E31" i="13"/>
  <c r="S31" i="13"/>
  <c r="N31" i="13"/>
  <c r="I31" i="13"/>
  <c r="D31" i="13"/>
  <c r="R31" i="13"/>
  <c r="H31" i="13"/>
  <c r="V30" i="13"/>
  <c r="Q30" i="13"/>
  <c r="L30" i="13"/>
  <c r="G30" i="13"/>
  <c r="P30" i="13"/>
  <c r="K30" i="13"/>
  <c r="F30" i="13"/>
  <c r="T30" i="13"/>
  <c r="J30" i="13"/>
  <c r="S30" i="13"/>
  <c r="N30" i="13"/>
  <c r="I30" i="13"/>
  <c r="V29" i="13"/>
  <c r="Q29" i="13"/>
  <c r="L29" i="13"/>
  <c r="G29" i="13"/>
  <c r="U29" i="13"/>
  <c r="P29" i="13"/>
  <c r="K29" i="13"/>
  <c r="F29" i="13"/>
  <c r="T29" i="13"/>
  <c r="O29" i="13"/>
  <c r="J29" i="13"/>
  <c r="E29" i="13"/>
  <c r="S29" i="13"/>
  <c r="N29" i="13"/>
  <c r="I29" i="13"/>
  <c r="D29" i="13"/>
  <c r="H29" i="13"/>
  <c r="V28" i="13"/>
  <c r="Q28" i="13"/>
  <c r="L28" i="13"/>
  <c r="G28" i="13"/>
  <c r="U28" i="13"/>
  <c r="K28" i="13"/>
  <c r="F28" i="13"/>
  <c r="T28" i="13"/>
  <c r="J28" i="13"/>
  <c r="E28" i="13"/>
  <c r="S28" i="13"/>
  <c r="I28" i="13"/>
  <c r="D28" i="13"/>
  <c r="H28" i="13"/>
  <c r="C28" i="13"/>
  <c r="V27" i="13"/>
  <c r="Q27" i="13"/>
  <c r="L27" i="13"/>
  <c r="G27" i="13"/>
  <c r="U27" i="13"/>
  <c r="K27" i="13"/>
  <c r="J27" i="13"/>
  <c r="I27" i="13"/>
  <c r="V26" i="13"/>
  <c r="Q26" i="13"/>
  <c r="L26" i="13"/>
  <c r="G26" i="13"/>
  <c r="U26" i="13"/>
  <c r="K26" i="13"/>
  <c r="J26" i="13"/>
  <c r="S26" i="13"/>
  <c r="N26" i="13"/>
  <c r="I26" i="13"/>
  <c r="R26" i="13"/>
  <c r="V25" i="13"/>
  <c r="Q25" i="13"/>
  <c r="L25" i="13"/>
  <c r="G25" i="13"/>
  <c r="U25" i="13"/>
  <c r="K25" i="13"/>
  <c r="T25" i="13"/>
  <c r="J25" i="13"/>
  <c r="S25" i="13"/>
  <c r="N25" i="13"/>
  <c r="I25" i="13"/>
  <c r="D25" i="13"/>
  <c r="R25" i="13"/>
  <c r="M25" i="13"/>
  <c r="V24" i="13"/>
  <c r="Q24" i="13"/>
  <c r="L24" i="13"/>
  <c r="G24" i="13"/>
  <c r="K24" i="13"/>
  <c r="F24" i="13"/>
  <c r="J24" i="13"/>
  <c r="E24" i="13"/>
  <c r="I24" i="13"/>
  <c r="D24" i="13"/>
  <c r="H24" i="13"/>
  <c r="C24" i="13"/>
  <c r="V23" i="13"/>
  <c r="Q23" i="13"/>
  <c r="L23" i="13"/>
  <c r="G23" i="13"/>
  <c r="U23" i="13"/>
  <c r="K23" i="13"/>
  <c r="T23" i="13"/>
  <c r="J23" i="13"/>
  <c r="I23" i="13"/>
  <c r="V22" i="13"/>
  <c r="Q22" i="13"/>
  <c r="L22" i="13"/>
  <c r="U22" i="13"/>
  <c r="K22" i="13"/>
  <c r="T22" i="13"/>
  <c r="J22" i="13"/>
  <c r="S22" i="13"/>
  <c r="I22" i="13"/>
  <c r="H22" i="13"/>
  <c r="V21" i="13"/>
  <c r="Q21" i="13"/>
  <c r="L21" i="13"/>
  <c r="G21" i="13"/>
  <c r="U21" i="13"/>
  <c r="P21" i="13"/>
  <c r="K21" i="13"/>
  <c r="T21" i="13"/>
  <c r="O21" i="13"/>
  <c r="J21" i="13"/>
  <c r="S21" i="13"/>
  <c r="N21" i="13"/>
  <c r="I21" i="13"/>
  <c r="R21" i="13"/>
  <c r="M21" i="13"/>
  <c r="H21" i="13"/>
  <c r="V20" i="13"/>
  <c r="Q20" i="13"/>
  <c r="L20" i="13"/>
  <c r="G20" i="13"/>
  <c r="U20" i="13"/>
  <c r="P20" i="13"/>
  <c r="K20" i="13"/>
  <c r="F20" i="13"/>
  <c r="J20" i="13"/>
  <c r="E20" i="13"/>
  <c r="I20" i="13"/>
  <c r="D20" i="13"/>
  <c r="H20" i="13"/>
  <c r="C20" i="13"/>
  <c r="V19" i="13"/>
  <c r="Q19" i="13"/>
  <c r="L19" i="13"/>
  <c r="G19" i="13"/>
  <c r="U19" i="13"/>
  <c r="K19" i="13"/>
  <c r="T19" i="13"/>
  <c r="J19" i="13"/>
  <c r="S19" i="13"/>
  <c r="I19" i="13"/>
  <c r="V18" i="13"/>
  <c r="Q18" i="13"/>
  <c r="L18" i="13"/>
  <c r="G18" i="13"/>
  <c r="U18" i="13"/>
  <c r="P18" i="13"/>
  <c r="K18" i="13"/>
  <c r="J18" i="13"/>
  <c r="S18" i="13"/>
  <c r="N18" i="13"/>
  <c r="I18" i="13"/>
  <c r="H18" i="13"/>
  <c r="V17" i="13"/>
  <c r="Q17" i="13"/>
  <c r="L17" i="13"/>
  <c r="G17" i="13"/>
  <c r="U17" i="13"/>
  <c r="K17" i="13"/>
  <c r="T17" i="13"/>
  <c r="O17" i="13"/>
  <c r="J17" i="13"/>
  <c r="S17" i="13"/>
  <c r="N17" i="13"/>
  <c r="I17" i="13"/>
  <c r="R17" i="13"/>
  <c r="M17" i="13"/>
  <c r="H17" i="13"/>
  <c r="V16" i="13"/>
  <c r="Q16" i="13"/>
  <c r="L16" i="13"/>
  <c r="G16" i="13"/>
  <c r="U16" i="13"/>
  <c r="K16" i="13"/>
  <c r="F16" i="13"/>
  <c r="J16" i="13"/>
  <c r="E16" i="13"/>
  <c r="S16" i="13"/>
  <c r="N16" i="13"/>
  <c r="I16" i="13"/>
  <c r="D16" i="13"/>
  <c r="H16" i="13"/>
  <c r="C16" i="13"/>
  <c r="L15" i="13"/>
  <c r="K15" i="13"/>
  <c r="T15" i="13"/>
  <c r="J15" i="13"/>
  <c r="S15" i="13"/>
  <c r="K28" i="6"/>
  <c r="J28" i="6"/>
  <c r="C28" i="6"/>
  <c r="AT28" i="5"/>
  <c r="AS28" i="5"/>
  <c r="AO28" i="5"/>
  <c r="AL28" i="5"/>
  <c r="AK28" i="5"/>
  <c r="AG28" i="5"/>
  <c r="AD28" i="5"/>
  <c r="AC28" i="5"/>
  <c r="Y28" i="5"/>
  <c r="V28" i="5"/>
  <c r="U28" i="5"/>
  <c r="Q28" i="5"/>
  <c r="N28" i="5"/>
  <c r="M28" i="5"/>
  <c r="I28" i="5"/>
  <c r="F28" i="5"/>
  <c r="E28" i="5"/>
  <c r="T28" i="4"/>
  <c r="R28" i="4"/>
  <c r="L28" i="4"/>
  <c r="J28" i="4"/>
  <c r="D28" i="4"/>
  <c r="R28" i="3"/>
  <c r="Q28" i="3"/>
  <c r="P28" i="3"/>
  <c r="N28" i="3"/>
  <c r="M28" i="3"/>
  <c r="L28" i="3"/>
  <c r="K28" i="3"/>
  <c r="J28" i="3"/>
  <c r="I28" i="3"/>
  <c r="H28" i="3"/>
  <c r="G28" i="3"/>
  <c r="F28" i="3"/>
  <c r="E28" i="3"/>
  <c r="D28" i="3"/>
  <c r="C28" i="3"/>
  <c r="C29" i="2"/>
  <c r="H23" i="13" l="1"/>
  <c r="U30" i="13"/>
  <c r="O28" i="3"/>
  <c r="F18" i="13"/>
  <c r="O31" i="13"/>
  <c r="N19" i="13"/>
  <c r="D26" i="13"/>
  <c r="P28" i="13"/>
  <c r="G28" i="4"/>
  <c r="O28" i="4"/>
  <c r="C28" i="5"/>
  <c r="K28" i="5"/>
  <c r="S28" i="5"/>
  <c r="E32" i="12"/>
  <c r="M32" i="12"/>
  <c r="U32" i="12"/>
  <c r="AC32" i="12"/>
  <c r="G31" i="14"/>
  <c r="O31" i="14"/>
  <c r="W31" i="14"/>
  <c r="AE31" i="14"/>
  <c r="C28" i="4"/>
  <c r="K28" i="4"/>
  <c r="S28" i="4"/>
  <c r="R15" i="13"/>
  <c r="R19" i="13"/>
  <c r="R23" i="13"/>
  <c r="H26" i="13"/>
  <c r="R27" i="13"/>
  <c r="T27" i="13"/>
  <c r="H28" i="6"/>
  <c r="S23" i="13"/>
  <c r="S27" i="13"/>
  <c r="D28" i="5"/>
  <c r="L28" i="5"/>
  <c r="T28" i="5"/>
  <c r="AB28" i="5"/>
  <c r="AJ28" i="5"/>
  <c r="AR28" i="5"/>
  <c r="R18" i="13"/>
  <c r="R22" i="13"/>
  <c r="F28" i="6"/>
  <c r="N28" i="6"/>
  <c r="C34" i="19"/>
  <c r="G12" i="19"/>
  <c r="C36" i="19"/>
  <c r="G14" i="19"/>
  <c r="C38" i="19"/>
  <c r="G16" i="19"/>
  <c r="C40" i="19"/>
  <c r="G18" i="19"/>
  <c r="C42" i="19"/>
  <c r="G20" i="19"/>
  <c r="C44" i="19"/>
  <c r="G22" i="19"/>
  <c r="C46" i="19"/>
  <c r="G24" i="19"/>
  <c r="C48" i="19"/>
  <c r="G26" i="19"/>
  <c r="C33" i="19"/>
  <c r="G11" i="19"/>
  <c r="C35" i="19"/>
  <c r="G13" i="19"/>
  <c r="C37" i="19"/>
  <c r="G15" i="19"/>
  <c r="C39" i="19"/>
  <c r="G17" i="19"/>
  <c r="C41" i="19"/>
  <c r="G19" i="19"/>
  <c r="C43" i="19"/>
  <c r="G21" i="19"/>
  <c r="C45" i="19"/>
  <c r="G23" i="19"/>
  <c r="C47" i="19"/>
  <c r="G25" i="19"/>
  <c r="C49" i="19"/>
  <c r="G27" i="19"/>
  <c r="T16" i="13"/>
  <c r="H25" i="13"/>
  <c r="R30" i="13"/>
  <c r="F28" i="4"/>
  <c r="N28" i="4"/>
  <c r="V28" i="4"/>
  <c r="J28" i="5"/>
  <c r="R28" i="5"/>
  <c r="Z28" i="5"/>
  <c r="AH28" i="5"/>
  <c r="AP28" i="5"/>
  <c r="I32" i="12"/>
  <c r="I32" i="13" s="1"/>
  <c r="T26" i="13"/>
  <c r="U24" i="13"/>
  <c r="O25" i="13"/>
  <c r="AA28" i="5"/>
  <c r="AI28" i="5"/>
  <c r="AQ28" i="5"/>
  <c r="D18" i="13"/>
  <c r="D30" i="13"/>
  <c r="D21" i="13"/>
  <c r="E28" i="4"/>
  <c r="M28" i="4"/>
  <c r="U28" i="4"/>
  <c r="G28" i="5"/>
  <c r="O28" i="5"/>
  <c r="W28" i="5"/>
  <c r="AE28" i="5"/>
  <c r="AM28" i="5"/>
  <c r="P25" i="13"/>
  <c r="H28" i="5"/>
  <c r="P28" i="5"/>
  <c r="X28" i="5"/>
  <c r="AF28" i="5"/>
  <c r="AN28" i="5"/>
  <c r="D16" i="18"/>
  <c r="E17" i="18"/>
  <c r="AA32" i="12"/>
  <c r="E31" i="14"/>
  <c r="M31" i="14"/>
  <c r="U31" i="14"/>
  <c r="AC31" i="14"/>
  <c r="D29" i="8"/>
  <c r="L29" i="8"/>
  <c r="T29" i="8"/>
  <c r="G29" i="9"/>
  <c r="O29" i="9"/>
  <c r="H15" i="13"/>
  <c r="R16" i="13"/>
  <c r="H19" i="13"/>
  <c r="R20" i="13"/>
  <c r="R24" i="13"/>
  <c r="H27" i="13"/>
  <c r="R28" i="13"/>
  <c r="F17" i="13"/>
  <c r="T20" i="13"/>
  <c r="F21" i="13"/>
  <c r="P22" i="13"/>
  <c r="T24" i="13"/>
  <c r="F25" i="13"/>
  <c r="P26" i="13"/>
  <c r="H30" i="13"/>
  <c r="G32" i="12"/>
  <c r="O32" i="12"/>
  <c r="W32" i="12"/>
  <c r="AE32" i="12"/>
  <c r="I31" i="14"/>
  <c r="Q31" i="14"/>
  <c r="Y31" i="14"/>
  <c r="AG31" i="14"/>
  <c r="Q32" i="12"/>
  <c r="Y32" i="12"/>
  <c r="S20" i="13"/>
  <c r="S24" i="13"/>
  <c r="C31" i="14"/>
  <c r="K31" i="14"/>
  <c r="S31" i="14"/>
  <c r="AA31" i="14"/>
  <c r="AI31" i="14"/>
  <c r="T18" i="13"/>
  <c r="R29" i="13"/>
  <c r="D28" i="7"/>
  <c r="L28" i="7"/>
  <c r="T28" i="7"/>
  <c r="C29" i="8"/>
  <c r="K29" i="8"/>
  <c r="S29" i="8"/>
  <c r="F29" i="9"/>
  <c r="N29" i="9"/>
  <c r="C15" i="13"/>
  <c r="M16" i="13"/>
  <c r="C19" i="13"/>
  <c r="M20" i="13"/>
  <c r="C23" i="13"/>
  <c r="M24" i="13"/>
  <c r="C27" i="13"/>
  <c r="M28" i="13"/>
  <c r="C31" i="13"/>
  <c r="E29" i="8"/>
  <c r="M29" i="8"/>
  <c r="U29" i="8"/>
  <c r="H29" i="9"/>
  <c r="P29" i="9"/>
  <c r="O16" i="13"/>
  <c r="E19" i="13"/>
  <c r="O20" i="13"/>
  <c r="E23" i="13"/>
  <c r="O24" i="13"/>
  <c r="E27" i="13"/>
  <c r="E25" i="18"/>
  <c r="G28" i="7"/>
  <c r="O28" i="7"/>
  <c r="W28" i="7"/>
  <c r="AE28" i="7"/>
  <c r="F29" i="8"/>
  <c r="N29" i="8"/>
  <c r="V29" i="8"/>
  <c r="I29" i="9"/>
  <c r="Q29" i="9"/>
  <c r="J28" i="10"/>
  <c r="V32" i="12"/>
  <c r="AD32" i="12"/>
  <c r="M32" i="13" s="1"/>
  <c r="H31" i="14"/>
  <c r="P31" i="14"/>
  <c r="X31" i="14"/>
  <c r="AF31" i="14"/>
  <c r="G28" i="17"/>
  <c r="O28" i="17"/>
  <c r="G29" i="8"/>
  <c r="O29" i="8"/>
  <c r="W29" i="8"/>
  <c r="J29" i="9"/>
  <c r="D14" i="18"/>
  <c r="E15" i="18"/>
  <c r="D22" i="18"/>
  <c r="I28" i="4"/>
  <c r="Q28" i="4"/>
  <c r="E28" i="6"/>
  <c r="M28" i="6"/>
  <c r="I28" i="7"/>
  <c r="Q28" i="7"/>
  <c r="H29" i="8"/>
  <c r="P29" i="8"/>
  <c r="C29" i="9"/>
  <c r="K29" i="9"/>
  <c r="D28" i="10"/>
  <c r="C28" i="11"/>
  <c r="D15" i="13"/>
  <c r="AF32" i="12"/>
  <c r="D19" i="13"/>
  <c r="N20" i="13"/>
  <c r="D23" i="13"/>
  <c r="N24" i="13"/>
  <c r="D27" i="13"/>
  <c r="N28" i="13"/>
  <c r="J31" i="14"/>
  <c r="R31" i="14"/>
  <c r="Z31" i="14"/>
  <c r="AH31" i="14"/>
  <c r="I28" i="17"/>
  <c r="Q28" i="17"/>
  <c r="D13" i="18"/>
  <c r="E14" i="18"/>
  <c r="D21" i="18"/>
  <c r="E22" i="18"/>
  <c r="I29" i="8"/>
  <c r="Q29" i="8"/>
  <c r="D29" i="9"/>
  <c r="L29" i="9"/>
  <c r="J29" i="8"/>
  <c r="R29" i="8"/>
  <c r="E29" i="9"/>
  <c r="M29" i="9"/>
  <c r="P16" i="13"/>
  <c r="F19" i="13"/>
  <c r="F23" i="13"/>
  <c r="P24" i="13"/>
  <c r="F27" i="13"/>
  <c r="P17" i="13"/>
  <c r="O28" i="13"/>
  <c r="C22" i="21"/>
  <c r="C26" i="21"/>
  <c r="E26" i="21"/>
  <c r="C19" i="21"/>
  <c r="D26" i="21"/>
  <c r="E14" i="21"/>
  <c r="H26" i="21"/>
  <c r="E22" i="21"/>
  <c r="X24" i="20"/>
  <c r="C16" i="21"/>
  <c r="C20" i="21"/>
  <c r="G22" i="21"/>
  <c r="I23" i="21"/>
  <c r="Z12" i="20"/>
  <c r="Z16" i="20"/>
  <c r="Z20" i="20"/>
  <c r="Z24" i="20"/>
  <c r="F28" i="7"/>
  <c r="N28" i="7"/>
  <c r="V28" i="7"/>
  <c r="AD28" i="7"/>
  <c r="I28" i="10"/>
  <c r="C18" i="13"/>
  <c r="M19" i="13"/>
  <c r="C22" i="13"/>
  <c r="M23" i="13"/>
  <c r="C26" i="13"/>
  <c r="M27" i="13"/>
  <c r="Z14" i="20"/>
  <c r="Z18" i="20"/>
  <c r="Z22" i="20"/>
  <c r="F28" i="17"/>
  <c r="N28" i="17"/>
  <c r="C24" i="18"/>
  <c r="W17" i="20"/>
  <c r="X21" i="20"/>
  <c r="F23" i="21"/>
  <c r="G24" i="21"/>
  <c r="D15" i="18"/>
  <c r="E16" i="18"/>
  <c r="D23" i="18"/>
  <c r="E24" i="18"/>
  <c r="H28" i="4"/>
  <c r="P28" i="4"/>
  <c r="D28" i="6"/>
  <c r="L28" i="6"/>
  <c r="H28" i="7"/>
  <c r="P28" i="7"/>
  <c r="X28" i="7"/>
  <c r="AF28" i="7"/>
  <c r="C28" i="10"/>
  <c r="K28" i="10"/>
  <c r="C17" i="13"/>
  <c r="M18" i="13"/>
  <c r="E18" i="13"/>
  <c r="O19" i="13"/>
  <c r="C21" i="13"/>
  <c r="M22" i="13"/>
  <c r="E22" i="13"/>
  <c r="O23" i="13"/>
  <c r="C25" i="13"/>
  <c r="M26" i="13"/>
  <c r="E26" i="13"/>
  <c r="O27" i="13"/>
  <c r="C29" i="13"/>
  <c r="M30" i="13"/>
  <c r="E30" i="13"/>
  <c r="H28" i="17"/>
  <c r="P28" i="17"/>
  <c r="X16" i="20"/>
  <c r="C28" i="22"/>
  <c r="D54" i="24"/>
  <c r="K41" i="24"/>
  <c r="K49" i="24"/>
  <c r="E24" i="24" s="1"/>
  <c r="Y28" i="7"/>
  <c r="AG28" i="7"/>
  <c r="J28" i="7"/>
  <c r="R28" i="7"/>
  <c r="Z28" i="7"/>
  <c r="AH28" i="7"/>
  <c r="E28" i="10"/>
  <c r="D28" i="11"/>
  <c r="E17" i="13"/>
  <c r="O18" i="13"/>
  <c r="E21" i="13"/>
  <c r="O22" i="13"/>
  <c r="G22" i="13"/>
  <c r="E25" i="13"/>
  <c r="O26" i="13"/>
  <c r="O30" i="13"/>
  <c r="C27" i="16"/>
  <c r="J28" i="17"/>
  <c r="D12" i="18"/>
  <c r="E13" i="18"/>
  <c r="D20" i="18"/>
  <c r="E21" i="18"/>
  <c r="D16" i="21"/>
  <c r="F21" i="21"/>
  <c r="C24" i="21"/>
  <c r="G26" i="21"/>
  <c r="G28" i="6"/>
  <c r="C28" i="7"/>
  <c r="K28" i="7"/>
  <c r="S28" i="7"/>
  <c r="AA28" i="7"/>
  <c r="AI28" i="7"/>
  <c r="F28" i="10"/>
  <c r="E28" i="11"/>
  <c r="J32" i="12"/>
  <c r="R32" i="12"/>
  <c r="Z32" i="12"/>
  <c r="V32" i="13" s="1"/>
  <c r="D22" i="13"/>
  <c r="N23" i="13"/>
  <c r="N27" i="13"/>
  <c r="D31" i="14"/>
  <c r="L31" i="14"/>
  <c r="T31" i="14"/>
  <c r="AB31" i="14"/>
  <c r="AJ31" i="14"/>
  <c r="C28" i="17"/>
  <c r="K28" i="17"/>
  <c r="C11" i="18"/>
  <c r="E12" i="18"/>
  <c r="C19" i="18"/>
  <c r="E20" i="18"/>
  <c r="I18" i="21"/>
  <c r="I22" i="21"/>
  <c r="F25" i="21"/>
  <c r="AB28" i="7"/>
  <c r="G28" i="10"/>
  <c r="Z15" i="20"/>
  <c r="Z23" i="20"/>
  <c r="D28" i="17"/>
  <c r="L28" i="17"/>
  <c r="E11" i="18"/>
  <c r="D18" i="18"/>
  <c r="E19" i="18"/>
  <c r="D26" i="18"/>
  <c r="I26" i="21"/>
  <c r="G28" i="22"/>
  <c r="K37" i="24"/>
  <c r="E12" i="24" s="1"/>
  <c r="K45" i="24"/>
  <c r="E20" i="24" s="1"/>
  <c r="K53" i="24"/>
  <c r="G28" i="24" s="1"/>
  <c r="I28" i="6"/>
  <c r="E28" i="7"/>
  <c r="M28" i="7"/>
  <c r="U28" i="7"/>
  <c r="AC28" i="7"/>
  <c r="H28" i="10"/>
  <c r="L32" i="12"/>
  <c r="P15" i="13"/>
  <c r="AB32" i="12"/>
  <c r="D17" i="13"/>
  <c r="P19" i="13"/>
  <c r="N22" i="13"/>
  <c r="F22" i="13"/>
  <c r="P23" i="13"/>
  <c r="F26" i="13"/>
  <c r="P27" i="13"/>
  <c r="F31" i="14"/>
  <c r="N31" i="14"/>
  <c r="V31" i="14"/>
  <c r="AD31" i="14"/>
  <c r="E28" i="17"/>
  <c r="M28" i="17"/>
  <c r="D17" i="18"/>
  <c r="E18" i="18"/>
  <c r="D25" i="18"/>
  <c r="E26" i="18"/>
  <c r="G16" i="21"/>
  <c r="E23" i="21"/>
  <c r="H25" i="21"/>
  <c r="D28" i="19"/>
  <c r="D50" i="19" s="1"/>
  <c r="C28" i="19"/>
  <c r="E28" i="19"/>
  <c r="E50" i="19" s="1"/>
  <c r="F28" i="19"/>
  <c r="F50" i="19" s="1"/>
  <c r="F31" i="15"/>
  <c r="G31" i="15"/>
  <c r="J31" i="15"/>
  <c r="D31" i="15"/>
  <c r="E31" i="15"/>
  <c r="G12" i="21"/>
  <c r="G13" i="21"/>
  <c r="H14" i="21"/>
  <c r="X15" i="20"/>
  <c r="C17" i="21"/>
  <c r="D18" i="21"/>
  <c r="F19" i="21"/>
  <c r="H20" i="21"/>
  <c r="H21" i="21"/>
  <c r="C23" i="21"/>
  <c r="D24" i="21"/>
  <c r="D25" i="21"/>
  <c r="G27" i="21"/>
  <c r="I28" i="22"/>
  <c r="K43" i="24"/>
  <c r="G18" i="24" s="1"/>
  <c r="K51" i="24"/>
  <c r="F26" i="24" s="1"/>
  <c r="F11" i="21"/>
  <c r="H12" i="21"/>
  <c r="H13" i="21"/>
  <c r="I14" i="21"/>
  <c r="C15" i="21"/>
  <c r="D17" i="21"/>
  <c r="E18" i="21"/>
  <c r="G19" i="21"/>
  <c r="I20" i="21"/>
  <c r="I21" i="21"/>
  <c r="X22" i="20"/>
  <c r="D23" i="21"/>
  <c r="E24" i="21"/>
  <c r="E25" i="21"/>
  <c r="W25" i="20"/>
  <c r="F26" i="21"/>
  <c r="H27" i="21"/>
  <c r="C54" i="24"/>
  <c r="K42" i="24"/>
  <c r="D17" i="24" s="1"/>
  <c r="K50" i="24"/>
  <c r="G25" i="24" s="1"/>
  <c r="G11" i="21"/>
  <c r="I12" i="21"/>
  <c r="I13" i="21"/>
  <c r="X14" i="20"/>
  <c r="D15" i="21"/>
  <c r="E16" i="21"/>
  <c r="E17" i="21"/>
  <c r="F18" i="21"/>
  <c r="H19" i="21"/>
  <c r="W20" i="20"/>
  <c r="F24" i="21"/>
  <c r="E23" i="18"/>
  <c r="H11" i="21"/>
  <c r="W12" i="20"/>
  <c r="X13" i="20"/>
  <c r="C14" i="21"/>
  <c r="E15" i="21"/>
  <c r="F16" i="21"/>
  <c r="F17" i="21"/>
  <c r="G18" i="21"/>
  <c r="I19" i="21"/>
  <c r="C21" i="21"/>
  <c r="D22" i="21"/>
  <c r="G25" i="21"/>
  <c r="X27" i="20"/>
  <c r="D28" i="22"/>
  <c r="E28" i="22"/>
  <c r="E54" i="24"/>
  <c r="K40" i="24"/>
  <c r="E15" i="24" s="1"/>
  <c r="K48" i="24"/>
  <c r="F23" i="24" s="1"/>
  <c r="I11" i="21"/>
  <c r="C12" i="21"/>
  <c r="C13" i="21"/>
  <c r="D14" i="21"/>
  <c r="F15" i="21"/>
  <c r="G17" i="21"/>
  <c r="H18" i="21"/>
  <c r="X19" i="20"/>
  <c r="D20" i="21"/>
  <c r="D21" i="21"/>
  <c r="G23" i="21"/>
  <c r="H24" i="21"/>
  <c r="C27" i="21"/>
  <c r="K39" i="24"/>
  <c r="D14" i="24" s="1"/>
  <c r="K47" i="24"/>
  <c r="E22" i="24" s="1"/>
  <c r="D24" i="18"/>
  <c r="X11" i="20"/>
  <c r="D12" i="21"/>
  <c r="D13" i="21"/>
  <c r="G15" i="21"/>
  <c r="H16" i="21"/>
  <c r="H17" i="21"/>
  <c r="E20" i="21"/>
  <c r="E21" i="21"/>
  <c r="W21" i="20"/>
  <c r="F22" i="21"/>
  <c r="H23" i="21"/>
  <c r="I24" i="21"/>
  <c r="I25" i="21"/>
  <c r="X26" i="20"/>
  <c r="D27" i="21"/>
  <c r="F28" i="22"/>
  <c r="G54" i="24"/>
  <c r="K38" i="24"/>
  <c r="G13" i="24" s="1"/>
  <c r="K46" i="24"/>
  <c r="G21" i="24" s="1"/>
  <c r="E12" i="21"/>
  <c r="E13" i="21"/>
  <c r="W13" i="20"/>
  <c r="F14" i="21"/>
  <c r="H15" i="21"/>
  <c r="I16" i="21"/>
  <c r="I17" i="21"/>
  <c r="X18" i="20"/>
  <c r="F20" i="21"/>
  <c r="X20" i="20"/>
  <c r="W24" i="20"/>
  <c r="F12" i="21"/>
  <c r="X12" i="20"/>
  <c r="F13" i="21"/>
  <c r="G14" i="21"/>
  <c r="I15" i="21"/>
  <c r="X17" i="20"/>
  <c r="C18" i="21"/>
  <c r="E19" i="21"/>
  <c r="G20" i="21"/>
  <c r="G21" i="21"/>
  <c r="H22" i="21"/>
  <c r="X23" i="20"/>
  <c r="C25" i="21"/>
  <c r="F27" i="21"/>
  <c r="H28" i="22"/>
  <c r="J54" i="24"/>
  <c r="K44" i="24"/>
  <c r="C19" i="24" s="1"/>
  <c r="K52" i="24"/>
  <c r="D27" i="24" s="1"/>
  <c r="G32" i="13"/>
  <c r="M29" i="13"/>
  <c r="C32" i="12"/>
  <c r="K32" i="12"/>
  <c r="S32" i="12"/>
  <c r="K32" i="13" s="1"/>
  <c r="E15" i="13"/>
  <c r="M15" i="13"/>
  <c r="U15" i="13"/>
  <c r="F16" i="24"/>
  <c r="E26" i="24"/>
  <c r="D32" i="12"/>
  <c r="T32" i="12"/>
  <c r="F15" i="13"/>
  <c r="N15" i="13"/>
  <c r="V15" i="13"/>
  <c r="G15" i="13"/>
  <c r="O15" i="13"/>
  <c r="E16" i="24"/>
  <c r="D16" i="24"/>
  <c r="C16" i="24"/>
  <c r="G16" i="24"/>
  <c r="F32" i="12"/>
  <c r="N32" i="12"/>
  <c r="J32" i="13" s="1"/>
  <c r="C15" i="24"/>
  <c r="C30" i="13"/>
  <c r="M31" i="13"/>
  <c r="I15" i="13"/>
  <c r="Q15" i="13"/>
  <c r="F14" i="24"/>
  <c r="F20" i="24"/>
  <c r="H32" i="12"/>
  <c r="P32" i="12"/>
  <c r="X32" i="12"/>
  <c r="L32" i="13" s="1"/>
  <c r="F13" i="24"/>
  <c r="G20" i="24"/>
  <c r="D11" i="18"/>
  <c r="C14" i="18"/>
  <c r="D19" i="18"/>
  <c r="C22" i="18"/>
  <c r="Z11" i="20"/>
  <c r="Y16" i="20"/>
  <c r="W18" i="20"/>
  <c r="Z19" i="20"/>
  <c r="Y24" i="20"/>
  <c r="W26" i="20"/>
  <c r="Z27" i="20"/>
  <c r="C11" i="21"/>
  <c r="C17" i="18"/>
  <c r="C25" i="18"/>
  <c r="Y13" i="20"/>
  <c r="W15" i="20"/>
  <c r="Y21" i="20"/>
  <c r="W23" i="20"/>
  <c r="C28" i="20"/>
  <c r="V28" i="20" s="1"/>
  <c r="G28" i="21"/>
  <c r="D11" i="21"/>
  <c r="C12" i="18"/>
  <c r="C20" i="18"/>
  <c r="Y18" i="20"/>
  <c r="Y26" i="20"/>
  <c r="H28" i="21"/>
  <c r="E11" i="21"/>
  <c r="C15" i="18"/>
  <c r="C23" i="18"/>
  <c r="Y15" i="20"/>
  <c r="Y23" i="20"/>
  <c r="F54" i="24"/>
  <c r="C10" i="18"/>
  <c r="C18" i="18"/>
  <c r="C26" i="18"/>
  <c r="Y12" i="20"/>
  <c r="W14" i="20"/>
  <c r="Y20" i="20"/>
  <c r="W22" i="20"/>
  <c r="C31" i="15"/>
  <c r="D10" i="18"/>
  <c r="C13" i="18"/>
  <c r="C21" i="18"/>
  <c r="W11" i="20"/>
  <c r="Y17" i="20"/>
  <c r="W19" i="20"/>
  <c r="Y25" i="20"/>
  <c r="W27" i="20"/>
  <c r="I54" i="24"/>
  <c r="E10" i="18"/>
  <c r="C16" i="18"/>
  <c r="Y14" i="20"/>
  <c r="Y22" i="20"/>
  <c r="U32" i="13" l="1"/>
  <c r="F27" i="24"/>
  <c r="F32" i="13"/>
  <c r="D32" i="13"/>
  <c r="C20" i="24"/>
  <c r="D20" i="24"/>
  <c r="H32" i="13"/>
  <c r="C32" i="13"/>
  <c r="Q32" i="13"/>
  <c r="E14" i="24"/>
  <c r="G14" i="24"/>
  <c r="G24" i="24"/>
  <c r="F24" i="24"/>
  <c r="C24" i="24"/>
  <c r="D24" i="24"/>
  <c r="C14" i="24"/>
  <c r="E27" i="24"/>
  <c r="R32" i="13"/>
  <c r="G27" i="24"/>
  <c r="C18" i="24"/>
  <c r="T32" i="13"/>
  <c r="D18" i="24"/>
  <c r="E18" i="24"/>
  <c r="S32" i="13"/>
  <c r="C27" i="24"/>
  <c r="F18" i="24"/>
  <c r="E32" i="13"/>
  <c r="F25" i="24"/>
  <c r="E27" i="18"/>
  <c r="P32" i="13"/>
  <c r="D15" i="24"/>
  <c r="O32" i="13"/>
  <c r="N32" i="13"/>
  <c r="D23" i="24"/>
  <c r="C25" i="24"/>
  <c r="E23" i="24"/>
  <c r="G23" i="24"/>
  <c r="D25" i="24"/>
  <c r="K54" i="24"/>
  <c r="C29" i="24" s="1"/>
  <c r="C23" i="24"/>
  <c r="E25" i="24"/>
  <c r="F15" i="24"/>
  <c r="C26" i="24"/>
  <c r="G15" i="24"/>
  <c r="D26" i="24"/>
  <c r="C13" i="24"/>
  <c r="G26" i="24"/>
  <c r="D13" i="24"/>
  <c r="E13" i="24"/>
  <c r="C50" i="19"/>
  <c r="G28" i="19"/>
  <c r="D28" i="24"/>
  <c r="D22" i="24"/>
  <c r="F22" i="24"/>
  <c r="G22" i="24"/>
  <c r="C22" i="24"/>
  <c r="F17" i="24"/>
  <c r="E19" i="24"/>
  <c r="C28" i="24"/>
  <c r="F28" i="24"/>
  <c r="E17" i="24"/>
  <c r="F19" i="24"/>
  <c r="E28" i="24"/>
  <c r="D19" i="24"/>
  <c r="G17" i="24"/>
  <c r="G19" i="24"/>
  <c r="C17" i="24"/>
  <c r="F12" i="24"/>
  <c r="C12" i="24"/>
  <c r="D12" i="24"/>
  <c r="G12" i="24"/>
  <c r="C27" i="18"/>
  <c r="E28" i="21"/>
  <c r="F28" i="21"/>
  <c r="I28" i="21"/>
  <c r="C28" i="21"/>
  <c r="D28" i="21"/>
  <c r="C21" i="24"/>
  <c r="D27" i="18"/>
  <c r="D21" i="24"/>
  <c r="E21" i="24"/>
  <c r="F21" i="24"/>
  <c r="Z28" i="20"/>
  <c r="Y28" i="20"/>
  <c r="X28" i="20"/>
  <c r="W28" i="20"/>
  <c r="H20" i="24"/>
  <c r="H16" i="24"/>
  <c r="H24" i="24" l="1"/>
  <c r="H27" i="24"/>
  <c r="H14" i="24"/>
  <c r="H18" i="24"/>
  <c r="F29" i="24"/>
  <c r="E29" i="24"/>
  <c r="H15" i="24"/>
  <c r="G29" i="24"/>
  <c r="D29" i="24"/>
  <c r="H25" i="24"/>
  <c r="H26" i="24"/>
  <c r="H23" i="24"/>
  <c r="H13" i="24"/>
  <c r="H22" i="24"/>
  <c r="H28" i="24"/>
  <c r="H19" i="24"/>
  <c r="H17" i="24"/>
  <c r="H12" i="24"/>
  <c r="H21" i="24"/>
  <c r="H29" i="24" l="1"/>
</calcChain>
</file>

<file path=xl/sharedStrings.xml><?xml version="1.0" encoding="utf-8"?>
<sst xmlns="http://schemas.openxmlformats.org/spreadsheetml/2006/main" count="1038" uniqueCount="267">
  <si>
    <t>Movimiento</t>
  </si>
  <si>
    <t>Delitos</t>
  </si>
  <si>
    <t>Juicios de Faltas/Delitos Leves</t>
  </si>
  <si>
    <t>Asuntos Civiles</t>
  </si>
  <si>
    <t>Medidas LEC</t>
  </si>
  <si>
    <t>Auxilio Judicial</t>
  </si>
  <si>
    <t>Señalamientos</t>
  </si>
  <si>
    <t>Procedimientos Elevados</t>
  </si>
  <si>
    <t>Sumarios Elevados</t>
  </si>
  <si>
    <t>Proc.Jurado Elevados</t>
  </si>
  <si>
    <t>Órdenes de Protección y Medidas,(Arts. 544 Ter y 544 Bis), según Instancia</t>
  </si>
  <si>
    <t>Órdenes de Protección y Medidas,(Arts. 544 Ter y 544 Bis), según Instancia, (porcentajes)</t>
  </si>
  <si>
    <t>Medidas judiciales de protección y seguridad de las Víctimas, (incluidas todas 544 Bis y 544 Ter)</t>
  </si>
  <si>
    <t>Órdenes y Medidas, (art. 544 Ter y 544 Bis) por Sexo y Nacionalidad</t>
  </si>
  <si>
    <t>Procesos por delito</t>
  </si>
  <si>
    <t>Personas enjuiciadas</t>
  </si>
  <si>
    <t>Porcentaje de Condenados</t>
  </si>
  <si>
    <t>Relación de Víctimas y Denunciados</t>
  </si>
  <si>
    <t>Denuncias-Renuncias</t>
  </si>
  <si>
    <t>Distribución porcentual de las Denuncias</t>
  </si>
  <si>
    <t>Sobreseimientos</t>
  </si>
  <si>
    <t>Formas de Terminación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</si>
  <si>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</si>
  <si>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</si>
  <si>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</si>
  <si>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</si>
  <si>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</si>
  <si>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</si>
  <si>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</si>
  <si>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</si>
  <si>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</si>
  <si>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</si>
  <si>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</si>
  <si>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</si>
  <si>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</si>
  <si>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</si>
  <si>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</si>
  <si>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</si>
  <si>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</si>
  <si>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</si>
  <si>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ASUNTOS PENALES. Por tipos de procesos</t>
  </si>
  <si>
    <t>Diligencias Urgentes</t>
  </si>
  <si>
    <t>Sumarios</t>
  </si>
  <si>
    <t>Diligencias previas</t>
  </si>
  <si>
    <t>Procedimientos abreviados</t>
  </si>
  <si>
    <t>Juicios sobre Delitos Leves</t>
  </si>
  <si>
    <t>Procesos por Aceptación de Decreto</t>
  </si>
  <si>
    <t>Ley Orgánica 5/95 Jurado</t>
  </si>
  <si>
    <t>Ingresados Directamente</t>
  </si>
  <si>
    <t>Reabiertos</t>
  </si>
  <si>
    <t>Resueltos</t>
  </si>
  <si>
    <t>Pendientes al finalizar</t>
  </si>
  <si>
    <t>Total</t>
  </si>
  <si>
    <t>Homicidio</t>
  </si>
  <si>
    <t>Aborto</t>
  </si>
  <si>
    <t>Lesiones al feto</t>
  </si>
  <si>
    <t>Lesiones y Malos Tratos del Art. 153 del CP</t>
  </si>
  <si>
    <t>Lesiones y Malos Tratos del Art. 173 del CP</t>
  </si>
  <si>
    <t>Lesiones y Malos Tratos del Art. 148 y ss. del CP</t>
  </si>
  <si>
    <t>Contra la libertad</t>
  </si>
  <si>
    <t>Contra la libertad e indemnidad sexual</t>
  </si>
  <si>
    <t>Contra la integridad moral</t>
  </si>
  <si>
    <t>Contra la Intimidad y el derecho a la propia Imagen</t>
  </si>
  <si>
    <t>Contra el Honor</t>
  </si>
  <si>
    <t>Contra derechos y deberes familiares</t>
  </si>
  <si>
    <t>Quebrantamientos de Penas</t>
  </si>
  <si>
    <t>Quebrantamientos  de Medidas</t>
  </si>
  <si>
    <t>Otros</t>
  </si>
  <si>
    <t>RESUMEN GENERAL POR TIPO DE DELITOS INGRESADOS</t>
  </si>
  <si>
    <t>Resumen por tipos de Delitos Leves ingresados</t>
  </si>
  <si>
    <t>Juicios sobre Delitos Leves de enjuiciamiento rapido e inmediato</t>
  </si>
  <si>
    <t>Ejecutorias de Juicios de Faltas</t>
  </si>
  <si>
    <t>Ejecutorias de juicios sobre Delitos Leves</t>
  </si>
  <si>
    <t>Injurias</t>
  </si>
  <si>
    <t>Vejación injusta</t>
  </si>
  <si>
    <t>Otras</t>
  </si>
  <si>
    <t>Ingresadas</t>
  </si>
  <si>
    <t>Incoadas</t>
  </si>
  <si>
    <t>Resueltos: Archivo provisional</t>
  </si>
  <si>
    <t>Resueltos: Archivo definitivo</t>
  </si>
  <si>
    <t>ASUNTOS CIVILES. Procesos contenciosos</t>
  </si>
  <si>
    <t>Sobre filiación, maternidad y paternidad</t>
  </si>
  <si>
    <t>Realación paterno filial</t>
  </si>
  <si>
    <t>Nulidades matrimoniales</t>
  </si>
  <si>
    <t>Divorcios consensuados</t>
  </si>
  <si>
    <t>Divorcios no consensuados</t>
  </si>
  <si>
    <t>Separaciones consensuadas</t>
  </si>
  <si>
    <t>Separaciones no consensuadas</t>
  </si>
  <si>
    <t>Eficacia civil, separación, disolución o Nulidad Canónica</t>
  </si>
  <si>
    <t>Modificación de medidas consensuadas</t>
  </si>
  <si>
    <t>Modificación de medidas no consensuadas</t>
  </si>
  <si>
    <t>Juicios Verbales</t>
  </si>
  <si>
    <t>Asentimiento en adopción</t>
  </si>
  <si>
    <t xml:space="preserve">Oposicion a la resolución administrativa en la protección de menores </t>
  </si>
  <si>
    <t>Sobre la capacidad de las personas art 756 y ss LEC</t>
  </si>
  <si>
    <t>Liquidación regimen economico matrimonial</t>
  </si>
  <si>
    <t>Guardia, custodia o alim entos de hijos menores no matrimoniales consensuados</t>
  </si>
  <si>
    <t>Guardia, custodia o alim entos de hijos menores no matrimoniales no consensuados</t>
  </si>
  <si>
    <t>Ingresados Por Transformación</t>
  </si>
  <si>
    <t>Total Medidas LEC</t>
  </si>
  <si>
    <t>Medidas provisionales previas</t>
  </si>
  <si>
    <t>Medidas provisionales coetaneas</t>
  </si>
  <si>
    <t>Medidas cautelares</t>
  </si>
  <si>
    <t>Pendientes 
al finalizar</t>
  </si>
  <si>
    <t>Total de despachos penales</t>
  </si>
  <si>
    <t>Despachos penales nacionales</t>
  </si>
  <si>
    <t>Actos de comunicación penales de la U.E.</t>
  </si>
  <si>
    <t>Diligencias penales urgnetes. U.E.</t>
  </si>
  <si>
    <t>Resto de despachos penales U.E.</t>
  </si>
  <si>
    <t>Despachos penales de otros paises</t>
  </si>
  <si>
    <t>Total de despachos civiles</t>
  </si>
  <si>
    <t>Despachos nacionales</t>
  </si>
  <si>
    <t>Notificaciones y traslado de docuemntos en materia civil Regl. CE1348/00</t>
  </si>
  <si>
    <t>Resto despachos civiles U.E.</t>
  </si>
  <si>
    <t>Despachos civiles de otros paises</t>
  </si>
  <si>
    <t>Ingresados 
directamente</t>
  </si>
  <si>
    <t>Ingresados directamente</t>
  </si>
  <si>
    <t>Celebrados 
para el 
Trimestre</t>
  </si>
  <si>
    <t>Suspendidos</t>
  </si>
  <si>
    <t>Señalados 
para el 
Trimestre</t>
  </si>
  <si>
    <t>Celebrados para el Trimestre</t>
  </si>
  <si>
    <t>Suspendidos para el Trimestre</t>
  </si>
  <si>
    <t>No celebrados</t>
  </si>
  <si>
    <t>Señalados para el Trimestre</t>
  </si>
  <si>
    <t>Art.188
LEC</t>
  </si>
  <si>
    <t>Por otras
 causas</t>
  </si>
  <si>
    <t>A Instancia de Parte</t>
  </si>
  <si>
    <t>Otras Causas</t>
  </si>
  <si>
    <t xml:space="preserve">Causas con preso
</t>
  </si>
  <si>
    <t>Causas sin preso</t>
  </si>
  <si>
    <t>Causas con preso</t>
  </si>
  <si>
    <t>Restantes Proc.Abreviados</t>
  </si>
  <si>
    <t>Total sumarios elevados</t>
  </si>
  <si>
    <t>Con procesamiento</t>
  </si>
  <si>
    <t>Sin procesamiento</t>
  </si>
  <si>
    <t>Total Procedimientos</t>
  </si>
  <si>
    <t>A instancia de la víctima/s</t>
  </si>
  <si>
    <t>A instancia de otras personas</t>
  </si>
  <si>
    <t>A instancia del Ministerio Fiscal</t>
  </si>
  <si>
    <t>De Oficio</t>
  </si>
  <si>
    <t>A instancia de la Administración</t>
  </si>
  <si>
    <t>Resueltas</t>
  </si>
  <si>
    <t>Pendientes final trimestre</t>
  </si>
  <si>
    <t>Inadmitidas</t>
  </si>
  <si>
    <t>Adoptadas</t>
  </si>
  <si>
    <t>Denegadas</t>
  </si>
  <si>
    <t>A instancia del Minist. Fiscal</t>
  </si>
  <si>
    <t>De oficio</t>
  </si>
  <si>
    <t>Salida del domicilio</t>
  </si>
  <si>
    <t>Alejamiento</t>
  </si>
  <si>
    <t>Suspensión tenencia, uso armas</t>
  </si>
  <si>
    <t>Penal. Otras</t>
  </si>
  <si>
    <t>Total naturaleza penal</t>
  </si>
  <si>
    <t>Permuta uso vivienda familiar</t>
  </si>
  <si>
    <t>Civil. Otras</t>
  </si>
  <si>
    <t>Total naturaleza civil</t>
  </si>
  <si>
    <t>Con OP</t>
  </si>
  <si>
    <t>SinOP</t>
  </si>
  <si>
    <t>Nº Total</t>
  </si>
  <si>
    <t>Víctima: Mujer Española mayor de  edad</t>
  </si>
  <si>
    <t>Víctima: Mujer Española menor de  edad</t>
  </si>
  <si>
    <t>Víctima: Mujer Extranjera mayor de  edad</t>
  </si>
  <si>
    <t>Víctima: Mujer Extranjera menor de  edad</t>
  </si>
  <si>
    <t>Denunciado: Hombre-Español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</si>
  <si>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</si>
  <si>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</si>
  <si>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</si>
  <si>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</si>
  <si>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</si>
  <si>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</si>
  <si>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</si>
  <si>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</si>
  <si>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Cónyuge</t>
  </si>
  <si>
    <t>Excónyuge</t>
  </si>
  <si>
    <t>Relac. Afectiva</t>
  </si>
  <si>
    <t>Exrelación afectiva</t>
  </si>
  <si>
    <t>Mujeres víctimas de violencia de género</t>
  </si>
  <si>
    <t xml:space="preserve">Mujeres españolas victimas de violencia </t>
  </si>
  <si>
    <t xml:space="preserve">Mujeres extranjeras victimas de violencia </t>
  </si>
  <si>
    <t>Denuncias 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</si>
  <si>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</si>
  <si>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</si>
  <si>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</si>
  <si>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</si>
  <si>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Casos en los que la victima  se acoge a la dispensa a la obligación de declarar como testigo</t>
  </si>
  <si>
    <t>Renuncias por españolas</t>
  </si>
  <si>
    <t>Renuncias por extranjeras</t>
  </si>
  <si>
    <t>poblacion total</t>
  </si>
  <si>
    <t>poblacion mujeres</t>
  </si>
  <si>
    <t>Denuncias por cada 10.000 habitantes</t>
  </si>
  <si>
    <t>Denuncias por cada 10.000 mujeres</t>
  </si>
  <si>
    <t>Mujeres víctimas de violencia de género cada 10.000 mujeres</t>
  </si>
  <si>
    <t>Ratio Casos en los que la victima  se acoge a la dispensa a la obligación de declarar como testigo /denuncias</t>
  </si>
  <si>
    <t>Ratio Casos en los que la victima  se acoge a la dispensa a la obligación de declarar como testigo /Mujeres víctimas de VG</t>
  </si>
  <si>
    <t xml:space="preserve">Ratio ordenes / denuncias </t>
  </si>
  <si>
    <t xml:space="preserve">Ratio Órdenes y Medidas / Mujeres víctimas de violencia de género </t>
  </si>
  <si>
    <t>con denuncia victima</t>
  </si>
  <si>
    <t>con denuncia familiar</t>
  </si>
  <si>
    <t>por intervención directa policial</t>
  </si>
  <si>
    <t>Por españolas</t>
  </si>
  <si>
    <t>Por extranjeras</t>
  </si>
  <si>
    <t>Presentada directamente por victima en el juzgado</t>
  </si>
  <si>
    <t>Parte de lesiones recibido directamente 
en el juzgado</t>
  </si>
  <si>
    <t>Presentada directamente por víctima en el juzgado</t>
  </si>
  <si>
    <t>Sobreseimiento libre</t>
  </si>
  <si>
    <t>Sobreseimiento provisional</t>
  </si>
  <si>
    <t>Por no haber indicios racionales de haberse cometido delito</t>
  </si>
  <si>
    <t>El hecho no es constitutivo de delito</t>
  </si>
  <si>
    <t>Por exención responsabilidad criminal</t>
  </si>
  <si>
    <t>total sobreseimiento libre</t>
  </si>
  <si>
    <t>Por no resultar justificada la perpetración del delito</t>
  </si>
  <si>
    <t>Por no haber autor conocido y determinado</t>
  </si>
  <si>
    <t>Total sobreseimiento provisional</t>
  </si>
  <si>
    <t>Valores Porcentuales</t>
  </si>
  <si>
    <t>Por Sentencia</t>
  </si>
  <si>
    <t>Por Sobreseimiento</t>
  </si>
  <si>
    <t>Elevación al órgano competente</t>
  </si>
  <si>
    <t>Absolutoria</t>
  </si>
  <si>
    <t>Condenatoria</t>
  </si>
  <si>
    <t>Libre</t>
  </si>
  <si>
    <t>Provisional</t>
  </si>
  <si>
    <t>Valores Absolutos</t>
  </si>
  <si>
    <t>sentencias y autos resto</t>
  </si>
  <si>
    <t>incidentes 241</t>
  </si>
  <si>
    <t>Total Órdenes de protección y Medidas solicitadas</t>
  </si>
  <si>
    <t>Privativa de 
libertad</t>
  </si>
  <si>
    <t>Prohibición de comunicación</t>
  </si>
  <si>
    <t>Prohibición volver lugar delito</t>
  </si>
  <si>
    <t>Atribución de la vivienda</t>
  </si>
  <si>
    <t>Suspensión regimen visitas</t>
  </si>
  <si>
    <t>Suspensión patria potestad</t>
  </si>
  <si>
    <t>Suspensión guarda y custodia</t>
  </si>
  <si>
    <t>Prestación alimentos</t>
  </si>
  <si>
    <t>Sobre protección menor</t>
  </si>
  <si>
    <t>Señalamientos juicios de enjuiciamiento inmediato sobre Delitos Leves</t>
  </si>
  <si>
    <t>Restantes Señalamientos para enjuiciamiento sobre Delitos Leves</t>
  </si>
  <si>
    <t>Señalamientos en procesos por aceptación de decreto</t>
  </si>
  <si>
    <t>Total Señalamientos Civiles</t>
  </si>
  <si>
    <t>Total Señalamientos Penales sobre Delitos Leves</t>
  </si>
  <si>
    <t>Elevados al Juzgado de lo Penal</t>
  </si>
  <si>
    <t>Elevados a la Audiencia Provincial</t>
  </si>
  <si>
    <t>Varones</t>
  </si>
  <si>
    <t>Mujeres</t>
  </si>
  <si>
    <t>Procesos por Delito (Conformidades)</t>
  </si>
  <si>
    <t>Procedimientos relativos a sustracción internacional de menores</t>
  </si>
  <si>
    <t>Ruptura de pareja estable, (D.A: 5ª libro segundo del Código Civil de Cataluña), Consensuada</t>
  </si>
  <si>
    <t>Ruptura de pareja estable, (D.A: 5ª libro segundo del Código Civil de Cataluña), No Consensuada</t>
  </si>
  <si>
    <t>J.I.Guardia</t>
  </si>
  <si>
    <t>Otros JVM</t>
  </si>
  <si>
    <t>Ingresados procedentes de otros órganos</t>
  </si>
  <si>
    <t>Denunciado: 
Hombre-Extranjero</t>
  </si>
  <si>
    <t>Número Víctimas Mujeres</t>
  </si>
  <si>
    <t>Padre/hijo/a</t>
  </si>
  <si>
    <t>Bajo tutela, 
guarda o custodia solo de la víctima</t>
  </si>
  <si>
    <t>Bajo tutela, 
guarda o custodia 
del agresor y de la víctima</t>
  </si>
  <si>
    <t>Hijo/a 
solo de la víctima</t>
  </si>
  <si>
    <t>Juicios Ordinarios</t>
  </si>
  <si>
    <t>Total
Órdenes de protección</t>
  </si>
  <si>
    <t>Total
Relaciones
Víctima/Denunciado</t>
  </si>
  <si>
    <t>Porcentaje Relación Víctimas/Denunciados</t>
  </si>
  <si>
    <t>Relac. 
Afectiva</t>
  </si>
  <si>
    <r>
      <t>Nº Total</t>
    </r>
    <r>
      <rPr>
        <b/>
        <sz val="11"/>
        <color rgb="FFFF0000"/>
        <rFont val="Verdana"/>
        <family val="2"/>
      </rPr>
      <t>*</t>
    </r>
    <r>
      <rPr>
        <b/>
        <sz val="11"/>
        <color rgb="FF4F81BD"/>
        <rFont val="Verdana"/>
        <family val="2"/>
      </rPr>
      <t xml:space="preserve"> 
menores tutelados víctimas de violencia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</si>
  <si>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tutelados incluye tanto mujeres como hombres menores</t>
    </r>
  </si>
  <si>
    <t>Número de Menores tutelados víctimas de violencia</t>
  </si>
  <si>
    <r>
      <t>Nº Total Menores tutelados
Víctimas de violencia</t>
    </r>
    <r>
      <rPr>
        <b/>
        <sz val="9"/>
        <color rgb="FFFF0000"/>
        <rFont val="Verdana"/>
        <family val="2"/>
      </rPr>
      <t>*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</si>
  <si>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</t>
    </r>
    <r>
      <rPr>
        <b/>
        <sz val="10"/>
        <color theme="4"/>
        <rFont val="Verdana"/>
        <family val="2"/>
      </rPr>
      <t>El número total de menores tutelados víctimas de V.G. incluye tanto a menores hombres como a menores mujeres</t>
    </r>
  </si>
  <si>
    <t>Población Definitivo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</si>
</sst>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9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MS Sans Serif"/>
      <family val="2"/>
    </font>
    <font>
      <b/>
      <sz val="9"/>
      <color rgb="FF4F81BD"/>
      <name val="Verdana"/>
      <family val="2"/>
    </font>
    <font>
      <b/>
      <sz val="11"/>
      <color rgb="FF4F81BD"/>
      <name val="Verdana"/>
      <family val="2"/>
    </font>
    <font>
      <sz val="10"/>
      <name val="Verdana"/>
      <family val="2"/>
    </font>
    <font>
      <b/>
      <sz val="11"/>
      <color rgb="FFFFFFFF"/>
      <name val="Verdana"/>
      <family val="2"/>
    </font>
    <font>
      <b/>
      <sz val="9"/>
      <color indexed="18"/>
      <name val="Verdana"/>
      <family val="2"/>
    </font>
    <font>
      <sz val="11"/>
      <color rgb="FFFFFFFF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b/>
      <sz val="11"/>
      <color rgb="FFFF0000"/>
      <name val="Verdana"/>
      <family val="2"/>
    </font>
    <font>
      <b/>
      <sz val="9"/>
      <color rgb="FFFF0000"/>
      <name val="Verdana"/>
      <family val="2"/>
    </font>
    <font>
      <b/>
      <sz val="10"/>
      <color theme="4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109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/>
    <xf numFmtId="0" fontId="5" fillId="0" borderId="0" xfId="0" applyFont="1" applyBorder="1" applyAlignment="1">
      <alignment vertical="center"/>
    </xf>
    <xf numFmtId="0" fontId="5" fillId="0" borderId="13" xfId="0" applyFont="1" applyBorder="1"/>
    <xf numFmtId="0" fontId="5" fillId="0" borderId="16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/>
    <xf numFmtId="0" fontId="9" fillId="5" borderId="15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10" fillId="0" borderId="0" xfId="0" applyFont="1"/>
    <xf numFmtId="0" fontId="11" fillId="6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0" borderId="3" xfId="0" applyNumberFormat="1" applyFont="1" applyBorder="1" applyAlignment="1">
      <alignment horizontal="center" vertical="center"/>
    </xf>
    <xf numFmtId="10" fontId="4" fillId="0" borderId="17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right" vertical="center"/>
    </xf>
    <xf numFmtId="3" fontId="9" fillId="5" borderId="15" xfId="0" applyNumberFormat="1" applyFont="1" applyFill="1" applyBorder="1" applyAlignment="1">
      <alignment horizontal="center" vertical="center"/>
    </xf>
    <xf numFmtId="3" fontId="9" fillId="5" borderId="27" xfId="0" applyNumberFormat="1" applyFont="1" applyFill="1" applyBorder="1" applyAlignment="1">
      <alignment horizontal="center" vertical="center" wrapText="1"/>
    </xf>
    <xf numFmtId="3" fontId="9" fillId="5" borderId="28" xfId="0" applyNumberFormat="1" applyFont="1" applyFill="1" applyBorder="1" applyAlignment="1">
      <alignment horizontal="center" vertical="center" wrapText="1"/>
    </xf>
    <xf numFmtId="0" fontId="6" fillId="0" borderId="13" xfId="0" applyFont="1" applyBorder="1"/>
    <xf numFmtId="0" fontId="5" fillId="0" borderId="0" xfId="0" applyFont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/>
    </xf>
    <xf numFmtId="164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4" fillId="0" borderId="2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vertical="center"/>
    </xf>
    <xf numFmtId="2" fontId="4" fillId="0" borderId="17" xfId="0" applyNumberFormat="1" applyFont="1" applyBorder="1" applyAlignment="1">
      <alignment vertical="center"/>
    </xf>
    <xf numFmtId="2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/>
    <xf numFmtId="0" fontId="12" fillId="0" borderId="0" xfId="0" applyFont="1" applyFill="1" applyBorder="1" applyAlignment="1"/>
    <xf numFmtId="0" fontId="6" fillId="0" borderId="0" xfId="0" applyFont="1" applyBorder="1"/>
    <xf numFmtId="0" fontId="5" fillId="0" borderId="0" xfId="2" applyFont="1" applyBorder="1" applyAlignment="1">
      <alignment horizontal="left" wrapText="1"/>
    </xf>
    <xf numFmtId="164" fontId="5" fillId="0" borderId="0" xfId="0" applyNumberFormat="1" applyFont="1" applyBorder="1"/>
    <xf numFmtId="164" fontId="4" fillId="0" borderId="2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15" xfId="0" applyFont="1" applyFill="1" applyBorder="1" applyAlignment="1">
      <alignment horizontal="center" vertical="center" wrapText="1"/>
    </xf>
    <xf numFmtId="0" fontId="0" fillId="0" borderId="0" xfId="0" applyAlignment="1"/>
    <xf numFmtId="2" fontId="0" fillId="0" borderId="0" xfId="0" applyNumberFormat="1"/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0" fontId="9" fillId="5" borderId="20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11" fillId="6" borderId="30" xfId="0" applyFont="1" applyFill="1" applyBorder="1" applyAlignment="1">
      <alignment horizontal="center" vertical="center" wrapText="1"/>
    </xf>
    <xf numFmtId="3" fontId="9" fillId="5" borderId="16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right" vertical="center"/>
    </xf>
    <xf numFmtId="165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36" xfId="0" applyFont="1" applyFill="1" applyBorder="1" applyAlignment="1" applyProtection="1">
      <alignment horizontal="center" vertical="center" wrapText="1"/>
      <protection locked="0"/>
    </xf>
    <xf numFmtId="0" fontId="2" fillId="4" borderId="21" xfId="0" applyFont="1" applyFill="1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8" fillId="5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9" fillId="5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1" fillId="6" borderId="26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</cellXfs>
  <cellStyles count="3">
    <cellStyle name="Hipervínculo" xfId="1" builtinId="8"/>
    <cellStyle name="Normal" xfId="0" builtinId="0"/>
    <cellStyle name="Normal_MovimientoTodos" xfId="2"/>
  </cellStyles>
  <dxfs count="0"/>
  <tableStyles count="0" defaultTableStyle="TableStyleMedium2" defaultPivotStyle="PivotStyleLight16"/>
  <colors>
    <mruColors>
      <color rgb="FF4F81BD"/>
      <color rgb="FFDCE6F1"/>
      <color rgb="FFFFFFFF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95250</xdr:rowOff>
    </xdr:from>
    <xdr:to>
      <xdr:col>8</xdr:col>
      <xdr:colOff>38100</xdr:colOff>
      <xdr:row>9</xdr:row>
      <xdr:rowOff>123825</xdr:rowOff>
    </xdr:to>
    <xdr:sp macro="" textlink="">
      <xdr:nvSpPr>
        <xdr:cNvPr id="2" name="1 Rectángulo redondeado"/>
        <xdr:cNvSpPr/>
      </xdr:nvSpPr>
      <xdr:spPr>
        <a:xfrm>
          <a:off x="38100" y="95250"/>
          <a:ext cx="134969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VIOLENCIA SOBRE LA MUJER/JUZGADOS POR TSJ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8</xdr:col>
      <xdr:colOff>66675</xdr:colOff>
      <xdr:row>12</xdr:row>
      <xdr:rowOff>123825</xdr:rowOff>
    </xdr:to>
    <xdr:sp macro="" textlink="">
      <xdr:nvSpPr>
        <xdr:cNvPr id="6" name="5 Rectángulo redondeado"/>
        <xdr:cNvSpPr/>
      </xdr:nvSpPr>
      <xdr:spPr>
        <a:xfrm>
          <a:off x="171450" y="1676400"/>
          <a:ext cx="1339215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257175</xdr:colOff>
      <xdr:row>1</xdr:row>
      <xdr:rowOff>0</xdr:rowOff>
    </xdr:from>
    <xdr:to>
      <xdr:col>1</xdr:col>
      <xdr:colOff>519505</xdr:colOff>
      <xdr:row>8</xdr:row>
      <xdr:rowOff>152401</xdr:rowOff>
    </xdr:to>
    <xdr:pic>
      <xdr:nvPicPr>
        <xdr:cNvPr id="7" name="6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57175" y="1619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1200150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030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1215844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03624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SUMARIOS ELEVADOS</a:t>
          </a:r>
        </a:p>
      </xdr:txBody>
    </xdr:sp>
    <xdr:clientData/>
  </xdr:twoCellAnchor>
  <xdr:twoCellAnchor>
    <xdr:from>
      <xdr:col>10</xdr:col>
      <xdr:colOff>123825</xdr:colOff>
      <xdr:row>2</xdr:row>
      <xdr:rowOff>85725</xdr:rowOff>
    </xdr:from>
    <xdr:to>
      <xdr:col>10</xdr:col>
      <xdr:colOff>847725</xdr:colOff>
      <xdr:row>5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858750" y="4095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161925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95916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28576</xdr:rowOff>
    </xdr:from>
    <xdr:to>
      <xdr:col>8</xdr:col>
      <xdr:colOff>176771</xdr:colOff>
      <xdr:row>6</xdr:row>
      <xdr:rowOff>85726</xdr:rowOff>
    </xdr:to>
    <xdr:sp macro="" textlink="">
      <xdr:nvSpPr>
        <xdr:cNvPr id="3" name="2 Rectángulo redondeado"/>
        <xdr:cNvSpPr/>
      </xdr:nvSpPr>
      <xdr:spPr>
        <a:xfrm>
          <a:off x="666751" y="676276"/>
          <a:ext cx="9596995" cy="3810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VISTA JURADO PARA SU ENJUICIAMIENTO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342900</xdr:colOff>
      <xdr:row>2</xdr:row>
      <xdr:rowOff>76200</xdr:rowOff>
    </xdr:from>
    <xdr:to>
      <xdr:col>11</xdr:col>
      <xdr:colOff>238125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106275" y="4000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12</xdr:col>
      <xdr:colOff>549896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4" y="161925"/>
          <a:ext cx="12379947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28574</xdr:colOff>
      <xdr:row>4</xdr:row>
      <xdr:rowOff>28574</xdr:rowOff>
    </xdr:from>
    <xdr:to>
      <xdr:col>12</xdr:col>
      <xdr:colOff>571499</xdr:colOff>
      <xdr:row>8</xdr:row>
      <xdr:rowOff>95250</xdr:rowOff>
    </xdr:to>
    <xdr:sp macro="" textlink="">
      <xdr:nvSpPr>
        <xdr:cNvPr id="3" name="2 Rectángulo redondeado"/>
        <xdr:cNvSpPr/>
      </xdr:nvSpPr>
      <xdr:spPr>
        <a:xfrm>
          <a:off x="685799" y="676274"/>
          <a:ext cx="12372975" cy="71437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12</xdr:col>
      <xdr:colOff>666750</xdr:colOff>
      <xdr:row>2</xdr:row>
      <xdr:rowOff>133350</xdr:rowOff>
    </xdr:from>
    <xdr:to>
      <xdr:col>13</xdr:col>
      <xdr:colOff>581025</xdr:colOff>
      <xdr:row>6</xdr:row>
      <xdr:rowOff>28575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154025" y="457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790575</xdr:colOff>
      <xdr:row>3</xdr:row>
      <xdr:rowOff>95250</xdr:rowOff>
    </xdr:to>
    <xdr:sp macro="" textlink="">
      <xdr:nvSpPr>
        <xdr:cNvPr id="6" name="5 Rectángulo redondeado"/>
        <xdr:cNvSpPr/>
      </xdr:nvSpPr>
      <xdr:spPr>
        <a:xfrm>
          <a:off x="657225" y="161925"/>
          <a:ext cx="12563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47626</xdr:colOff>
      <xdr:row>4</xdr:row>
      <xdr:rowOff>28574</xdr:rowOff>
    </xdr:from>
    <xdr:to>
      <xdr:col>12</xdr:col>
      <xdr:colOff>839391</xdr:colOff>
      <xdr:row>9</xdr:row>
      <xdr:rowOff>0</xdr:rowOff>
    </xdr:to>
    <xdr:sp macro="" textlink="">
      <xdr:nvSpPr>
        <xdr:cNvPr id="7" name="6 Rectángulo redondeado"/>
        <xdr:cNvSpPr/>
      </xdr:nvSpPr>
      <xdr:spPr>
        <a:xfrm>
          <a:off x="704851" y="676274"/>
          <a:ext cx="12564665" cy="7810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13</xdr:col>
      <xdr:colOff>190500</xdr:colOff>
      <xdr:row>2</xdr:row>
      <xdr:rowOff>57150</xdr:rowOff>
    </xdr:from>
    <xdr:to>
      <xdr:col>13</xdr:col>
      <xdr:colOff>914400</xdr:colOff>
      <xdr:row>5</xdr:row>
      <xdr:rowOff>114300</xdr:rowOff>
    </xdr:to>
    <xdr:sp macro="" textlink="">
      <xdr:nvSpPr>
        <xdr:cNvPr id="8" name="7 Flecha izquierda">
          <a:hlinkClick xmlns:r="http://schemas.openxmlformats.org/officeDocument/2006/relationships" r:id="rId1"/>
        </xdr:cNvPr>
        <xdr:cNvSpPr/>
      </xdr:nvSpPr>
      <xdr:spPr>
        <a:xfrm>
          <a:off x="13420725" y="3810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0</xdr:rowOff>
    </xdr:from>
    <xdr:to>
      <xdr:col>15</xdr:col>
      <xdr:colOff>361950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85800" y="161925"/>
          <a:ext cx="13287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28575</xdr:rowOff>
    </xdr:from>
    <xdr:to>
      <xdr:col>15</xdr:col>
      <xdr:colOff>390525</xdr:colOff>
      <xdr:row>7</xdr:row>
      <xdr:rowOff>9525</xdr:rowOff>
    </xdr:to>
    <xdr:sp macro="" textlink="">
      <xdr:nvSpPr>
        <xdr:cNvPr id="3" name="2 Rectángulo redondeado"/>
        <xdr:cNvSpPr/>
      </xdr:nvSpPr>
      <xdr:spPr>
        <a:xfrm>
          <a:off x="676275" y="676275"/>
          <a:ext cx="13325475" cy="4667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JUDICIALES DE PROTECCIÓN Y SEGURIDAD DE LAS VÍCTIMAS, (incluidas todas Arts. 544 bis y 544 Ter)</a:t>
          </a:r>
        </a:p>
      </xdr:txBody>
    </xdr:sp>
    <xdr:clientData/>
  </xdr:twoCellAnchor>
  <xdr:twoCellAnchor>
    <xdr:from>
      <xdr:col>15</xdr:col>
      <xdr:colOff>495300</xdr:colOff>
      <xdr:row>3</xdr:row>
      <xdr:rowOff>104775</xdr:rowOff>
    </xdr:from>
    <xdr:to>
      <xdr:col>16</xdr:col>
      <xdr:colOff>438150</xdr:colOff>
      <xdr:row>7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106525" y="590550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133350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925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28575</xdr:rowOff>
    </xdr:from>
    <xdr:to>
      <xdr:col>9</xdr:col>
      <xdr:colOff>145767</xdr:colOff>
      <xdr:row>7</xdr:row>
      <xdr:rowOff>28576</xdr:rowOff>
    </xdr:to>
    <xdr:sp macro="" textlink="">
      <xdr:nvSpPr>
        <xdr:cNvPr id="3" name="2 Rectángulo redondeado"/>
        <xdr:cNvSpPr/>
      </xdr:nvSpPr>
      <xdr:spPr>
        <a:xfrm>
          <a:off x="657225" y="676275"/>
          <a:ext cx="12937842" cy="48577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MEDIDAS,(de los artículos 544 Ter y Bis), SOLICITADAS: SEXO Y NACIONALIDAD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771525</xdr:colOff>
      <xdr:row>6</xdr:row>
      <xdr:rowOff>57150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15059025" y="485775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790575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07156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806845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5" y="676275"/>
          <a:ext cx="107223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POR DELITO LEY 38/2002 (Conformidades)</a:t>
          </a:r>
        </a:p>
      </xdr:txBody>
    </xdr:sp>
    <xdr:clientData/>
  </xdr:twoCellAnchor>
  <xdr:twoCellAnchor>
    <xdr:from>
      <xdr:col>11</xdr:col>
      <xdr:colOff>38100</xdr:colOff>
      <xdr:row>2</xdr:row>
      <xdr:rowOff>85725</xdr:rowOff>
    </xdr:from>
    <xdr:to>
      <xdr:col>11</xdr:col>
      <xdr:colOff>809625</xdr:colOff>
      <xdr:row>5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458575" y="409575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3538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16666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136094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</a:p>
      </xdr:txBody>
    </xdr:sp>
    <xdr:clientData/>
  </xdr:twoCellAnchor>
  <xdr:twoCellAnchor>
    <xdr:from>
      <xdr:col>13</xdr:col>
      <xdr:colOff>133350</xdr:colOff>
      <xdr:row>2</xdr:row>
      <xdr:rowOff>9525</xdr:rowOff>
    </xdr:from>
    <xdr:to>
      <xdr:col>13</xdr:col>
      <xdr:colOff>895350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144375" y="333375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828675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125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6345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1316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CONDENAS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276225</xdr:colOff>
      <xdr:row>2</xdr:row>
      <xdr:rowOff>47625</xdr:rowOff>
    </xdr:from>
    <xdr:to>
      <xdr:col>11</xdr:col>
      <xdr:colOff>190500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068300" y="371475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895351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2992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911652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99887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1285875</xdr:colOff>
      <xdr:row>0</xdr:row>
      <xdr:rowOff>152400</xdr:rowOff>
    </xdr:from>
    <xdr:to>
      <xdr:col>11</xdr:col>
      <xdr:colOff>600075</xdr:colOff>
      <xdr:row>4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039850" y="152400"/>
          <a:ext cx="7905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657225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2109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672268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6" y="676275"/>
          <a:ext cx="1121644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13</xdr:col>
      <xdr:colOff>304801</xdr:colOff>
      <xdr:row>1</xdr:row>
      <xdr:rowOff>95250</xdr:rowOff>
    </xdr:from>
    <xdr:to>
      <xdr:col>13</xdr:col>
      <xdr:colOff>1000125</xdr:colOff>
      <xdr:row>4</xdr:row>
      <xdr:rowOff>152400</xdr:rowOff>
    </xdr:to>
    <xdr:sp macro="" textlink="">
      <xdr:nvSpPr>
        <xdr:cNvPr id="13" name="12 Flecha izquierda">
          <a:hlinkClick xmlns:r="http://schemas.openxmlformats.org/officeDocument/2006/relationships" r:id="rId1"/>
        </xdr:cNvPr>
        <xdr:cNvSpPr/>
      </xdr:nvSpPr>
      <xdr:spPr>
        <a:xfrm>
          <a:off x="12249151" y="2571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1104900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3063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1107934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29980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1009650</xdr:colOff>
      <xdr:row>1</xdr:row>
      <xdr:rowOff>47625</xdr:rowOff>
    </xdr:from>
    <xdr:to>
      <xdr:col>12</xdr:col>
      <xdr:colOff>600075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011275" y="2095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161924</xdr:rowOff>
    </xdr:from>
    <xdr:to>
      <xdr:col>8</xdr:col>
      <xdr:colOff>1038226</xdr:colOff>
      <xdr:row>5</xdr:row>
      <xdr:rowOff>45982</xdr:rowOff>
    </xdr:to>
    <xdr:sp macro="" textlink="">
      <xdr:nvSpPr>
        <xdr:cNvPr id="2" name="1 Rectángulo redondeado"/>
        <xdr:cNvSpPr/>
      </xdr:nvSpPr>
      <xdr:spPr>
        <a:xfrm>
          <a:off x="657227" y="161924"/>
          <a:ext cx="11610974" cy="693683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19051</xdr:colOff>
      <xdr:row>5</xdr:row>
      <xdr:rowOff>142876</xdr:rowOff>
    </xdr:from>
    <xdr:to>
      <xdr:col>8</xdr:col>
      <xdr:colOff>1063126</xdr:colOff>
      <xdr:row>7</xdr:row>
      <xdr:rowOff>180976</xdr:rowOff>
    </xdr:to>
    <xdr:sp macro="" textlink="">
      <xdr:nvSpPr>
        <xdr:cNvPr id="3" name="2 Rectángulo redondeado"/>
        <xdr:cNvSpPr/>
      </xdr:nvSpPr>
      <xdr:spPr>
        <a:xfrm>
          <a:off x="676276" y="952501"/>
          <a:ext cx="11616825" cy="3619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DE LAS DENUNCIAS PRESENTADAS POR QUIEN LA PRESENTÓ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1285875</xdr:colOff>
      <xdr:row>2</xdr:row>
      <xdr:rowOff>123825</xdr:rowOff>
    </xdr:from>
    <xdr:to>
      <xdr:col>9</xdr:col>
      <xdr:colOff>590550</xdr:colOff>
      <xdr:row>6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15850" y="4476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800100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925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816095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29318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SOBRESEIMIENTOS</a:t>
          </a:r>
        </a:p>
      </xdr:txBody>
    </xdr:sp>
    <xdr:clientData/>
  </xdr:twoCellAnchor>
  <xdr:twoCellAnchor>
    <xdr:from>
      <xdr:col>10</xdr:col>
      <xdr:colOff>114300</xdr:colOff>
      <xdr:row>2</xdr:row>
      <xdr:rowOff>9525</xdr:rowOff>
    </xdr:from>
    <xdr:to>
      <xdr:col>11</xdr:col>
      <xdr:colOff>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735050" y="3333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13</xdr:col>
      <xdr:colOff>209551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0801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189580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0771855" cy="3143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POR LA FORMA DE TERMINACIÓN (SENTENCIAS + AUTOS)           </a:t>
          </a:r>
        </a:p>
      </xdr:txBody>
    </xdr:sp>
    <xdr:clientData/>
  </xdr:twoCellAnchor>
  <xdr:twoCellAnchor>
    <xdr:from>
      <xdr:col>13</xdr:col>
      <xdr:colOff>342900</xdr:colOff>
      <xdr:row>2</xdr:row>
      <xdr:rowOff>104775</xdr:rowOff>
    </xdr:from>
    <xdr:to>
      <xdr:col>14</xdr:col>
      <xdr:colOff>228600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591925" y="4286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695326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9163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709348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916754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DELITOS INGRESADOS</a:t>
          </a:r>
        </a:p>
      </xdr:txBody>
    </xdr:sp>
    <xdr:clientData/>
  </xdr:twoCellAnchor>
  <xdr:twoCellAnchor>
    <xdr:from>
      <xdr:col>10</xdr:col>
      <xdr:colOff>219075</xdr:colOff>
      <xdr:row>2</xdr:row>
      <xdr:rowOff>28575</xdr:rowOff>
    </xdr:from>
    <xdr:to>
      <xdr:col>10</xdr:col>
      <xdr:colOff>933450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0039350" y="3524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838200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5728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28576</xdr:rowOff>
    </xdr:from>
    <xdr:to>
      <xdr:col>12</xdr:col>
      <xdr:colOff>853406</xdr:colOff>
      <xdr:row>6</xdr:row>
      <xdr:rowOff>123826</xdr:rowOff>
    </xdr:to>
    <xdr:sp macro="" textlink="">
      <xdr:nvSpPr>
        <xdr:cNvPr id="3" name="2 Rectángulo redondeado"/>
        <xdr:cNvSpPr/>
      </xdr:nvSpPr>
      <xdr:spPr>
        <a:xfrm>
          <a:off x="666750" y="676276"/>
          <a:ext cx="11578556" cy="4191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JUICIOS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DELITOS LEVES Y EJECUTORIAS DE JUICIOS DE FALTAS Y DELITOS LEVES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323850</xdr:colOff>
      <xdr:row>2</xdr:row>
      <xdr:rowOff>38100</xdr:rowOff>
    </xdr:from>
    <xdr:to>
      <xdr:col>13</xdr:col>
      <xdr:colOff>1047750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649200" y="3619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1104900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039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1120500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204567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CIVILES           </a:t>
          </a:r>
        </a:p>
      </xdr:txBody>
    </xdr:sp>
    <xdr:clientData/>
  </xdr:twoCellAnchor>
  <xdr:twoCellAnchor>
    <xdr:from>
      <xdr:col>11</xdr:col>
      <xdr:colOff>133350</xdr:colOff>
      <xdr:row>2</xdr:row>
      <xdr:rowOff>76200</xdr:rowOff>
    </xdr:from>
    <xdr:to>
      <xdr:col>11</xdr:col>
      <xdr:colOff>866775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868275" y="4000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1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09156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15795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09219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LEC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400050</xdr:colOff>
      <xdr:row>2</xdr:row>
      <xdr:rowOff>57150</xdr:rowOff>
    </xdr:from>
    <xdr:to>
      <xdr:col>12</xdr:col>
      <xdr:colOff>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972925" y="38100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38100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0306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53130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031155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AUXILIO JUDICIAL</a:t>
          </a:r>
        </a:p>
      </xdr:txBody>
    </xdr:sp>
    <xdr:clientData/>
  </xdr:twoCellAnchor>
  <xdr:twoCellAnchor>
    <xdr:from>
      <xdr:col>10</xdr:col>
      <xdr:colOff>228599</xdr:colOff>
      <xdr:row>2</xdr:row>
      <xdr:rowOff>57150</xdr:rowOff>
    </xdr:from>
    <xdr:to>
      <xdr:col>10</xdr:col>
      <xdr:colOff>923924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153774" y="3810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923925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9134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939812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914083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SEÑALAMIENTOS</a:t>
          </a:r>
        </a:p>
      </xdr:txBody>
    </xdr:sp>
    <xdr:clientData/>
  </xdr:twoCellAnchor>
  <xdr:twoCellAnchor>
    <xdr:from>
      <xdr:col>11</xdr:col>
      <xdr:colOff>76201</xdr:colOff>
      <xdr:row>2</xdr:row>
      <xdr:rowOff>19050</xdr:rowOff>
    </xdr:from>
    <xdr:to>
      <xdr:col>12</xdr:col>
      <xdr:colOff>190501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9896476" y="3429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42066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049099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57150</xdr:colOff>
      <xdr:row>6</xdr:row>
      <xdr:rowOff>152400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0496549" cy="4476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AL ÓRGANO COMPETENTE PARA SU ENJUICIAMIENTO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190500</xdr:colOff>
      <xdr:row>2</xdr:row>
      <xdr:rowOff>57150</xdr:rowOff>
    </xdr:from>
    <xdr:to>
      <xdr:col>12</xdr:col>
      <xdr:colOff>219075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658725" y="3810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8:J39"/>
  <sheetViews>
    <sheetView tabSelected="1" workbookViewId="0"/>
  </sheetViews>
  <sheetFormatPr baseColWidth="10" defaultRowHeight="12.75" x14ac:dyDescent="0.2"/>
  <cols>
    <col min="2" max="2" width="100.125" customWidth="1"/>
  </cols>
  <sheetData>
    <row r="18" spans="2:10" ht="14.25" x14ac:dyDescent="0.2">
      <c r="B18" s="2" t="s">
        <v>0</v>
      </c>
      <c r="C18" s="2"/>
      <c r="D18" s="2"/>
      <c r="E18" s="2"/>
      <c r="F18" s="2"/>
      <c r="G18" s="2"/>
      <c r="H18" s="2"/>
      <c r="I18" s="2"/>
      <c r="J18" s="2"/>
    </row>
    <row r="19" spans="2:10" ht="14.25" x14ac:dyDescent="0.2">
      <c r="B19" s="2" t="s">
        <v>1</v>
      </c>
      <c r="C19" s="2"/>
    </row>
    <row r="20" spans="2:10" ht="14.25" x14ac:dyDescent="0.2">
      <c r="B20" s="2" t="s">
        <v>2</v>
      </c>
      <c r="C20" s="2"/>
      <c r="D20" s="1"/>
    </row>
    <row r="21" spans="2:10" ht="14.25" x14ac:dyDescent="0.2">
      <c r="B21" s="2" t="s">
        <v>3</v>
      </c>
      <c r="C21" s="2"/>
    </row>
    <row r="22" spans="2:10" ht="14.25" x14ac:dyDescent="0.2">
      <c r="B22" s="2" t="s">
        <v>4</v>
      </c>
      <c r="C22" s="2"/>
    </row>
    <row r="23" spans="2:10" ht="14.25" x14ac:dyDescent="0.2">
      <c r="B23" s="2" t="s">
        <v>5</v>
      </c>
      <c r="C23" s="2"/>
    </row>
    <row r="24" spans="2:10" ht="14.25" x14ac:dyDescent="0.2">
      <c r="B24" s="2" t="s">
        <v>6</v>
      </c>
      <c r="C24" s="2"/>
    </row>
    <row r="25" spans="2:10" ht="14.25" x14ac:dyDescent="0.2">
      <c r="B25" s="2" t="s">
        <v>7</v>
      </c>
      <c r="C25" s="2"/>
      <c r="D25" s="2"/>
    </row>
    <row r="26" spans="2:10" ht="14.25" x14ac:dyDescent="0.2">
      <c r="B26" s="2" t="s">
        <v>8</v>
      </c>
      <c r="C26" s="2"/>
      <c r="D26" s="2"/>
    </row>
    <row r="27" spans="2:10" ht="14.25" x14ac:dyDescent="0.2">
      <c r="B27" s="2" t="s">
        <v>9</v>
      </c>
      <c r="C27" s="2"/>
      <c r="D27" s="2"/>
    </row>
    <row r="28" spans="2:10" ht="14.25" x14ac:dyDescent="0.2">
      <c r="B28" s="2" t="s">
        <v>10</v>
      </c>
      <c r="C28" s="2"/>
      <c r="D28" s="2"/>
      <c r="E28" s="2"/>
      <c r="F28" s="2"/>
      <c r="G28" s="2"/>
      <c r="H28" s="2"/>
      <c r="I28" s="2"/>
    </row>
    <row r="29" spans="2:10" ht="14.25" x14ac:dyDescent="0.2">
      <c r="B29" s="2" t="s">
        <v>11</v>
      </c>
      <c r="C29" s="2"/>
      <c r="D29" s="2"/>
      <c r="E29" s="2"/>
      <c r="F29" s="2"/>
      <c r="G29" s="2"/>
      <c r="H29" s="2"/>
      <c r="I29" s="2"/>
      <c r="J29" s="2"/>
    </row>
    <row r="30" spans="2:10" ht="14.25" x14ac:dyDescent="0.2">
      <c r="B30" s="2" t="s">
        <v>12</v>
      </c>
      <c r="C30" s="2"/>
      <c r="D30" s="2"/>
      <c r="E30" s="2"/>
      <c r="F30" s="2"/>
      <c r="G30" s="2"/>
      <c r="H30" s="2"/>
      <c r="I30" s="2"/>
      <c r="J30" s="2"/>
    </row>
    <row r="31" spans="2:10" ht="14.25" x14ac:dyDescent="0.2">
      <c r="B31" s="2" t="s">
        <v>13</v>
      </c>
      <c r="C31" s="2"/>
      <c r="D31" s="2"/>
      <c r="E31" s="2"/>
      <c r="F31" s="2"/>
      <c r="G31" s="2"/>
      <c r="H31" s="2"/>
    </row>
    <row r="32" spans="2:10" ht="14.25" x14ac:dyDescent="0.2">
      <c r="B32" s="2" t="s">
        <v>14</v>
      </c>
      <c r="C32" s="2"/>
    </row>
    <row r="33" spans="2:5" ht="14.25" x14ac:dyDescent="0.2">
      <c r="B33" s="2" t="s">
        <v>15</v>
      </c>
      <c r="C33" s="2"/>
    </row>
    <row r="34" spans="2:5" ht="14.25" x14ac:dyDescent="0.2">
      <c r="B34" s="2" t="s">
        <v>16</v>
      </c>
      <c r="C34" s="2"/>
      <c r="D34" s="2"/>
    </row>
    <row r="35" spans="2:5" ht="14.25" x14ac:dyDescent="0.2">
      <c r="B35" s="2" t="s">
        <v>17</v>
      </c>
      <c r="C35" s="2"/>
      <c r="D35" s="2"/>
      <c r="E35" s="2"/>
    </row>
    <row r="36" spans="2:5" ht="14.25" x14ac:dyDescent="0.2">
      <c r="B36" s="2" t="s">
        <v>18</v>
      </c>
      <c r="C36" s="2"/>
    </row>
    <row r="37" spans="2:5" ht="14.25" x14ac:dyDescent="0.2">
      <c r="B37" s="2" t="s">
        <v>19</v>
      </c>
      <c r="C37" s="2"/>
      <c r="D37" s="2"/>
      <c r="E37" s="2"/>
    </row>
    <row r="38" spans="2:5" ht="14.25" x14ac:dyDescent="0.2">
      <c r="B38" s="2" t="s">
        <v>20</v>
      </c>
      <c r="C38" s="2"/>
    </row>
    <row r="39" spans="2:5" ht="14.25" x14ac:dyDescent="0.2">
      <c r="B39" s="2" t="s">
        <v>21</v>
      </c>
      <c r="C39" s="2"/>
      <c r="D39" s="2"/>
    </row>
  </sheetData>
  <hyperlinks>
    <hyperlink ref="B18" location="Movimiento!A1" display="Movimiento"/>
    <hyperlink ref="B24" location="Señalamientos!A1" display="Señalamientos"/>
    <hyperlink ref="B23" location="'Auxilio Judicial'!A1" display="Auxilio Judicial"/>
    <hyperlink ref="B25" location="'Procedimientos elevados'!A1" display="Procedimientos Elevados"/>
    <hyperlink ref="B26" location="'Sumarios elevados '!A1" display="Sumarios Elevados"/>
    <hyperlink ref="B27" location="'Proc Jurado elevados  '!A1" display="Proc.Jurado Elevados"/>
    <hyperlink ref="B28" location="OrdenesSegunInstancia!A1" display="Órdenes de Protección,(Art.544-Ter), según Instancia"/>
    <hyperlink ref="B29" location="'OrdenesSegunInstancia %'!A1" display="Órdenes de Protección,(Art.544-Ter), según Instancia(porcentajes)"/>
    <hyperlink ref="B31" location="'Ordenes y Medidas'!A1" display="Órdenes y Medidas, (art.544-Ter y 544-bis) por Sexo y Nacionalidad"/>
    <hyperlink ref="B32" location="'Procesos por Delito'!A1" display="Procesos por delito"/>
    <hyperlink ref="B33" location="PersonasEnjuiciadas!A1" display="Personas enjuiciadas"/>
    <hyperlink ref="B34" location="'% condenados'!A1" display="Porcentaje de Condenados"/>
    <hyperlink ref="B35" location="Relacion!A1" display="Relaciaón de Víctimas y Denunciados"/>
    <hyperlink ref="B36" location="'Denuncias-Renuncias'!A1" display="Denuncias-Renuncias"/>
    <hyperlink ref="B37" location="'Distribucion % denuncias'!A1" display="Distribución porcentual de las Denuncias"/>
    <hyperlink ref="B38" location="Sobreseimientos!A1" display="Sobreseimientos"/>
    <hyperlink ref="B39" location="Terminación!A1" display="Formas de Terminación"/>
    <hyperlink ref="B30" location="'Medidas de Protección'!A1" display="Medidas judiciales de protección"/>
    <hyperlink ref="B20:D20" location="'AP por tipo de Delitos Leves'!A1" display="Juicios de Faltas/Delitos Leves"/>
    <hyperlink ref="B21:C21" location="'Asuntos Civiles'!A1" display="Asuntos Civiles"/>
    <hyperlink ref="B22:C22" location="'Medidas LEC'!A1" display="Medidas LEC"/>
    <hyperlink ref="B23:C23" location="'Auxilio Judicial'!A1" display="Auxilio Judicial"/>
    <hyperlink ref="B24:C24" location="Señalamientos!A1" display="Señalamientos"/>
    <hyperlink ref="B25:D25" location="'Procedimientos Elevados'!A1" display="Procedimientos Elevados"/>
    <hyperlink ref="B26:D26" location="'Sumarios Elevados'!A1" display="Sumarios Elevados"/>
    <hyperlink ref="B27:D27" location="'Proc Jurado elevados'!A1" display="Proc.Jurado Elevados"/>
    <hyperlink ref="B28:I28" location="'Órdenes según Instancia'!A1" display="Órdenes de Protección y Medidas,(Arts. 544 Ter y 544 Bis), según Instancia"/>
    <hyperlink ref="B29:J29" location="'Órdenes según Instancia%'!A1" display="Órdenes de Protección y Medidas,(Arts. 544 Ter y 544 Bis), según Instancia, (porcentajes)"/>
    <hyperlink ref="B30:J30" location="'Medidas Protección'!A1" display="Medidas judiciales de protección y seguridad de las Víctimas, (incluidas todas 544 Bis y 544 Ter)"/>
    <hyperlink ref="B31:H31" location="'Órdenes y Medidas'!A1" display="Órdenes y Medidas, (art. 544 Ter y 544 Bis) por Sexo y Nacionalidad"/>
    <hyperlink ref="B32:C32" location="'Procesos por Delito'!A1" display="Procesos por delito"/>
    <hyperlink ref="B33:C33" location="'Personas Enjuiciadas'!A1" display="Personas enjuiciadas"/>
    <hyperlink ref="B34:D34" location="'% de Condenas'!A1" display="Porcentaje de Condenados"/>
    <hyperlink ref="B35:E35" location="'Relación Víctima_Denunciado '!A1" display="Relación de Víctimas y Denunciados"/>
    <hyperlink ref="B36:C36" location="'Denuncias-Renuncias'!A1" display="Denuncias-Renuncias"/>
    <hyperlink ref="B37:E37" location="'Distribucion % Denuncias'!A1" display="Distribución porcentual de las Denuncias"/>
    <hyperlink ref="B38:C38" location="Sobreseimientos!A1" display="Sobreseimientos"/>
    <hyperlink ref="B39:D39" location="Terminación!A1" display="Formas de Terminación"/>
    <hyperlink ref="B19:C19" location="Delitos!A1" display="Delitos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K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4" width="16.375" customWidth="1"/>
    <col min="5" max="5" width="16.625" customWidth="1"/>
    <col min="6" max="7" width="16.375" customWidth="1"/>
    <col min="8" max="8" width="16.625" customWidth="1"/>
    <col min="9" max="10" width="16.375" customWidth="1"/>
    <col min="11" max="11" width="16.625" customWidth="1"/>
    <col min="19" max="19" width="12.75" customWidth="1"/>
  </cols>
  <sheetData>
    <row r="9" spans="1:11" ht="44.25" customHeight="1" thickBot="1" x14ac:dyDescent="0.25">
      <c r="A9" s="14"/>
      <c r="B9" s="15"/>
      <c r="C9" s="70" t="s">
        <v>130</v>
      </c>
      <c r="D9" s="70"/>
      <c r="E9" s="84"/>
      <c r="F9" s="77" t="s">
        <v>129</v>
      </c>
      <c r="G9" s="70"/>
      <c r="H9" s="84"/>
      <c r="I9" s="77" t="s">
        <v>132</v>
      </c>
      <c r="J9" s="70"/>
      <c r="K9" s="84"/>
    </row>
    <row r="10" spans="1:11" ht="42" customHeight="1" thickBot="1" x14ac:dyDescent="0.25">
      <c r="A10" s="14"/>
      <c r="B10" s="11"/>
      <c r="C10" s="17" t="s">
        <v>133</v>
      </c>
      <c r="D10" s="18" t="s">
        <v>134</v>
      </c>
      <c r="E10" s="18" t="s">
        <v>52</v>
      </c>
      <c r="F10" s="18" t="s">
        <v>133</v>
      </c>
      <c r="G10" s="18" t="s">
        <v>134</v>
      </c>
      <c r="H10" s="18" t="s">
        <v>52</v>
      </c>
      <c r="I10" s="18" t="s">
        <v>133</v>
      </c>
      <c r="J10" s="18" t="s">
        <v>134</v>
      </c>
      <c r="K10" s="18" t="s">
        <v>52</v>
      </c>
    </row>
    <row r="11" spans="1:11" ht="20.100000000000001" customHeight="1" thickBot="1" x14ac:dyDescent="0.25">
      <c r="B11" s="3" t="s">
        <v>22</v>
      </c>
      <c r="C11" s="19">
        <v>10</v>
      </c>
      <c r="D11" s="19">
        <v>0</v>
      </c>
      <c r="E11" s="19">
        <v>10</v>
      </c>
      <c r="F11" s="19">
        <v>8</v>
      </c>
      <c r="G11" s="19">
        <v>2</v>
      </c>
      <c r="H11" s="19">
        <v>10</v>
      </c>
      <c r="I11" s="19">
        <v>18</v>
      </c>
      <c r="J11" s="19">
        <v>2</v>
      </c>
      <c r="K11" s="19">
        <v>20</v>
      </c>
    </row>
    <row r="12" spans="1:11" ht="20.100000000000001" customHeight="1" thickBot="1" x14ac:dyDescent="0.25">
      <c r="B12" s="4" t="s">
        <v>23</v>
      </c>
      <c r="C12" s="20">
        <v>0</v>
      </c>
      <c r="D12" s="20">
        <v>0</v>
      </c>
      <c r="E12" s="20">
        <v>0</v>
      </c>
      <c r="F12" s="20">
        <v>2</v>
      </c>
      <c r="G12" s="20">
        <v>0</v>
      </c>
      <c r="H12" s="20">
        <v>2</v>
      </c>
      <c r="I12" s="20">
        <v>2</v>
      </c>
      <c r="J12" s="20">
        <v>0</v>
      </c>
      <c r="K12" s="20">
        <v>2</v>
      </c>
    </row>
    <row r="13" spans="1:11" ht="20.100000000000001" customHeight="1" thickBot="1" x14ac:dyDescent="0.25">
      <c r="B13" s="4" t="s">
        <v>24</v>
      </c>
      <c r="C13" s="20">
        <v>0</v>
      </c>
      <c r="D13" s="20">
        <v>0</v>
      </c>
      <c r="E13" s="20">
        <v>0</v>
      </c>
      <c r="F13" s="20">
        <v>1</v>
      </c>
      <c r="G13" s="20">
        <v>0</v>
      </c>
      <c r="H13" s="20">
        <v>1</v>
      </c>
      <c r="I13" s="20">
        <v>1</v>
      </c>
      <c r="J13" s="20">
        <v>0</v>
      </c>
      <c r="K13" s="20">
        <v>1</v>
      </c>
    </row>
    <row r="14" spans="1:11" ht="20.100000000000001" customHeight="1" thickBot="1" x14ac:dyDescent="0.25">
      <c r="B14" s="4" t="s">
        <v>25</v>
      </c>
      <c r="C14" s="20">
        <v>1</v>
      </c>
      <c r="D14" s="20">
        <v>0</v>
      </c>
      <c r="E14" s="20">
        <v>1</v>
      </c>
      <c r="F14" s="20">
        <v>1</v>
      </c>
      <c r="G14" s="20">
        <v>0</v>
      </c>
      <c r="H14" s="20">
        <v>1</v>
      </c>
      <c r="I14" s="20">
        <v>2</v>
      </c>
      <c r="J14" s="20">
        <v>0</v>
      </c>
      <c r="K14" s="20">
        <v>2</v>
      </c>
    </row>
    <row r="15" spans="1:11" ht="20.100000000000001" customHeight="1" thickBot="1" x14ac:dyDescent="0.25">
      <c r="B15" s="4" t="s">
        <v>26</v>
      </c>
      <c r="C15" s="20">
        <v>2</v>
      </c>
      <c r="D15" s="20">
        <v>0</v>
      </c>
      <c r="E15" s="20">
        <v>2</v>
      </c>
      <c r="F15" s="20">
        <v>1</v>
      </c>
      <c r="G15" s="20">
        <v>0</v>
      </c>
      <c r="H15" s="20">
        <v>1</v>
      </c>
      <c r="I15" s="20">
        <v>3</v>
      </c>
      <c r="J15" s="20">
        <v>0</v>
      </c>
      <c r="K15" s="20">
        <v>3</v>
      </c>
    </row>
    <row r="16" spans="1:11" ht="20.100000000000001" customHeight="1" thickBot="1" x14ac:dyDescent="0.25">
      <c r="B16" s="4" t="s">
        <v>27</v>
      </c>
      <c r="C16" s="20">
        <v>0</v>
      </c>
      <c r="D16" s="20">
        <v>1</v>
      </c>
      <c r="E16" s="20">
        <v>1</v>
      </c>
      <c r="F16" s="20">
        <v>0</v>
      </c>
      <c r="G16" s="20">
        <v>0</v>
      </c>
      <c r="H16" s="20">
        <v>0</v>
      </c>
      <c r="I16" s="20">
        <v>0</v>
      </c>
      <c r="J16" s="20">
        <v>1</v>
      </c>
      <c r="K16" s="20">
        <v>1</v>
      </c>
    </row>
    <row r="17" spans="2:11" ht="20.100000000000001" customHeight="1" thickBot="1" x14ac:dyDescent="0.25">
      <c r="B17" s="4" t="s">
        <v>28</v>
      </c>
      <c r="C17" s="20">
        <v>0</v>
      </c>
      <c r="D17" s="20">
        <v>0</v>
      </c>
      <c r="E17" s="20">
        <v>0</v>
      </c>
      <c r="F17" s="20">
        <v>2</v>
      </c>
      <c r="G17" s="20">
        <v>0</v>
      </c>
      <c r="H17" s="20">
        <v>2</v>
      </c>
      <c r="I17" s="20">
        <v>2</v>
      </c>
      <c r="J17" s="20">
        <v>0</v>
      </c>
      <c r="K17" s="20">
        <v>2</v>
      </c>
    </row>
    <row r="18" spans="2:11" ht="20.100000000000001" customHeight="1" thickBot="1" x14ac:dyDescent="0.25">
      <c r="B18" s="4" t="s">
        <v>29</v>
      </c>
      <c r="C18" s="20">
        <v>3</v>
      </c>
      <c r="D18" s="20">
        <v>0</v>
      </c>
      <c r="E18" s="20">
        <v>3</v>
      </c>
      <c r="F18" s="20">
        <v>2</v>
      </c>
      <c r="G18" s="20">
        <v>0</v>
      </c>
      <c r="H18" s="20">
        <v>2</v>
      </c>
      <c r="I18" s="20">
        <v>5</v>
      </c>
      <c r="J18" s="20">
        <v>0</v>
      </c>
      <c r="K18" s="20">
        <v>5</v>
      </c>
    </row>
    <row r="19" spans="2:11" ht="20.100000000000001" customHeight="1" thickBot="1" x14ac:dyDescent="0.25">
      <c r="B19" s="4" t="s">
        <v>30</v>
      </c>
      <c r="C19" s="20">
        <v>3</v>
      </c>
      <c r="D19" s="20">
        <v>0</v>
      </c>
      <c r="E19" s="20">
        <v>3</v>
      </c>
      <c r="F19" s="20">
        <v>18</v>
      </c>
      <c r="G19" s="20">
        <v>6</v>
      </c>
      <c r="H19" s="20">
        <v>24</v>
      </c>
      <c r="I19" s="20">
        <v>21</v>
      </c>
      <c r="J19" s="20">
        <v>6</v>
      </c>
      <c r="K19" s="20">
        <v>27</v>
      </c>
    </row>
    <row r="20" spans="2:11" ht="20.100000000000001" customHeight="1" thickBot="1" x14ac:dyDescent="0.25">
      <c r="B20" s="4" t="s">
        <v>31</v>
      </c>
      <c r="C20" s="20">
        <v>6</v>
      </c>
      <c r="D20" s="20">
        <v>0</v>
      </c>
      <c r="E20" s="20">
        <v>6</v>
      </c>
      <c r="F20" s="20">
        <v>6</v>
      </c>
      <c r="G20" s="20">
        <v>2</v>
      </c>
      <c r="H20" s="20">
        <v>8</v>
      </c>
      <c r="I20" s="20">
        <v>12</v>
      </c>
      <c r="J20" s="20">
        <v>2</v>
      </c>
      <c r="K20" s="20">
        <v>14</v>
      </c>
    </row>
    <row r="21" spans="2:11" ht="20.100000000000001" customHeight="1" thickBot="1" x14ac:dyDescent="0.25">
      <c r="B21" s="4" t="s">
        <v>32</v>
      </c>
      <c r="C21" s="20">
        <v>1</v>
      </c>
      <c r="D21" s="20">
        <v>0</v>
      </c>
      <c r="E21" s="20">
        <v>1</v>
      </c>
      <c r="F21" s="20">
        <v>0</v>
      </c>
      <c r="G21" s="20">
        <v>0</v>
      </c>
      <c r="H21" s="20">
        <v>0</v>
      </c>
      <c r="I21" s="20">
        <v>1</v>
      </c>
      <c r="J21" s="20">
        <v>0</v>
      </c>
      <c r="K21" s="20">
        <v>1</v>
      </c>
    </row>
    <row r="22" spans="2:11" ht="20.100000000000001" customHeight="1" thickBot="1" x14ac:dyDescent="0.25">
      <c r="B22" s="4" t="s">
        <v>33</v>
      </c>
      <c r="C22" s="20">
        <v>1</v>
      </c>
      <c r="D22" s="20">
        <v>0</v>
      </c>
      <c r="E22" s="20">
        <v>1</v>
      </c>
      <c r="F22" s="20">
        <v>0</v>
      </c>
      <c r="G22" s="20">
        <v>0</v>
      </c>
      <c r="H22" s="20">
        <v>0</v>
      </c>
      <c r="I22" s="20">
        <v>1</v>
      </c>
      <c r="J22" s="20">
        <v>0</v>
      </c>
      <c r="K22" s="20">
        <v>1</v>
      </c>
    </row>
    <row r="23" spans="2:11" ht="20.100000000000001" customHeight="1" thickBot="1" x14ac:dyDescent="0.25">
      <c r="B23" s="4" t="s">
        <v>34</v>
      </c>
      <c r="C23" s="20">
        <v>2</v>
      </c>
      <c r="D23" s="20">
        <v>0</v>
      </c>
      <c r="E23" s="20">
        <v>2</v>
      </c>
      <c r="F23" s="20">
        <v>5</v>
      </c>
      <c r="G23" s="20">
        <v>1</v>
      </c>
      <c r="H23" s="20">
        <v>6</v>
      </c>
      <c r="I23" s="20">
        <v>7</v>
      </c>
      <c r="J23" s="20">
        <v>1</v>
      </c>
      <c r="K23" s="20">
        <v>8</v>
      </c>
    </row>
    <row r="24" spans="2:11" ht="20.100000000000001" customHeight="1" thickBot="1" x14ac:dyDescent="0.25">
      <c r="B24" s="4" t="s">
        <v>35</v>
      </c>
      <c r="C24" s="20">
        <v>1</v>
      </c>
      <c r="D24" s="20">
        <v>0</v>
      </c>
      <c r="E24" s="20">
        <v>1</v>
      </c>
      <c r="F24" s="20">
        <v>0</v>
      </c>
      <c r="G24" s="20">
        <v>0</v>
      </c>
      <c r="H24" s="20">
        <v>0</v>
      </c>
      <c r="I24" s="20">
        <v>1</v>
      </c>
      <c r="J24" s="20">
        <v>0</v>
      </c>
      <c r="K24" s="20">
        <v>1</v>
      </c>
    </row>
    <row r="25" spans="2:11" ht="20.100000000000001" customHeight="1" thickBot="1" x14ac:dyDescent="0.25">
      <c r="B25" s="4" t="s">
        <v>36</v>
      </c>
      <c r="C25" s="20">
        <v>2</v>
      </c>
      <c r="D25" s="20">
        <v>0</v>
      </c>
      <c r="E25" s="20">
        <v>2</v>
      </c>
      <c r="F25" s="20">
        <v>0</v>
      </c>
      <c r="G25" s="20">
        <v>0</v>
      </c>
      <c r="H25" s="20">
        <v>0</v>
      </c>
      <c r="I25" s="20">
        <v>2</v>
      </c>
      <c r="J25" s="20">
        <v>0</v>
      </c>
      <c r="K25" s="20">
        <v>2</v>
      </c>
    </row>
    <row r="26" spans="2:11" ht="20.100000000000001" customHeight="1" thickBot="1" x14ac:dyDescent="0.25">
      <c r="B26" s="5" t="s">
        <v>37</v>
      </c>
      <c r="C26" s="20">
        <v>0</v>
      </c>
      <c r="D26" s="20">
        <v>0</v>
      </c>
      <c r="E26" s="20">
        <v>0</v>
      </c>
      <c r="F26" s="20">
        <v>1</v>
      </c>
      <c r="G26" s="20">
        <v>0</v>
      </c>
      <c r="H26" s="20">
        <v>1</v>
      </c>
      <c r="I26" s="20">
        <v>1</v>
      </c>
      <c r="J26" s="20">
        <v>0</v>
      </c>
      <c r="K26" s="20">
        <v>1</v>
      </c>
    </row>
    <row r="27" spans="2:11" ht="20.100000000000001" customHeight="1" thickBot="1" x14ac:dyDescent="0.25">
      <c r="B27" s="6" t="s">
        <v>38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</row>
    <row r="28" spans="2:11" ht="20.100000000000001" customHeight="1" thickBot="1" x14ac:dyDescent="0.25">
      <c r="B28" s="7" t="s">
        <v>39</v>
      </c>
      <c r="C28" s="9">
        <f>SUM(C11:C27)</f>
        <v>32</v>
      </c>
      <c r="D28" s="9">
        <f t="shared" ref="D28:K28" si="0">SUM(D11:D27)</f>
        <v>1</v>
      </c>
      <c r="E28" s="9">
        <f t="shared" si="0"/>
        <v>33</v>
      </c>
      <c r="F28" s="9">
        <f t="shared" si="0"/>
        <v>47</v>
      </c>
      <c r="G28" s="9">
        <f t="shared" si="0"/>
        <v>11</v>
      </c>
      <c r="H28" s="9">
        <f t="shared" si="0"/>
        <v>58</v>
      </c>
      <c r="I28" s="9">
        <f t="shared" si="0"/>
        <v>79</v>
      </c>
      <c r="J28" s="9">
        <f t="shared" si="0"/>
        <v>12</v>
      </c>
      <c r="K28" s="9">
        <f t="shared" si="0"/>
        <v>91</v>
      </c>
    </row>
    <row r="29" spans="2:11" x14ac:dyDescent="0.2">
      <c r="C29" s="62"/>
      <c r="D29" s="62"/>
      <c r="E29" s="62"/>
      <c r="F29" s="62"/>
      <c r="G29" s="62"/>
      <c r="H29" s="62"/>
      <c r="I29" s="62"/>
      <c r="J29" s="62"/>
      <c r="K29" s="62"/>
    </row>
  </sheetData>
  <mergeCells count="3">
    <mergeCell ref="C9:E9"/>
    <mergeCell ref="F9:H9"/>
    <mergeCell ref="I9:K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28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5" width="21.25" customWidth="1"/>
    <col min="19" max="19" width="12.375" customWidth="1"/>
  </cols>
  <sheetData>
    <row r="7" spans="2:5" ht="45" customHeight="1" x14ac:dyDescent="0.2"/>
    <row r="8" spans="2:5" ht="14.25" customHeight="1" x14ac:dyDescent="0.2"/>
    <row r="9" spans="2:5" ht="44.25" customHeight="1" x14ac:dyDescent="0.2">
      <c r="B9" s="15"/>
      <c r="C9" s="88" t="s">
        <v>135</v>
      </c>
      <c r="D9" s="88"/>
      <c r="E9" s="88"/>
    </row>
    <row r="10" spans="2:5" ht="42.75" customHeight="1" thickBot="1" x14ac:dyDescent="0.25">
      <c r="B10" s="11"/>
      <c r="C10" s="22" t="s">
        <v>130</v>
      </c>
      <c r="D10" s="22" t="s">
        <v>129</v>
      </c>
      <c r="E10" s="22" t="s">
        <v>52</v>
      </c>
    </row>
    <row r="11" spans="2:5" ht="20.100000000000001" customHeight="1" thickBot="1" x14ac:dyDescent="0.25">
      <c r="B11" s="3" t="s">
        <v>22</v>
      </c>
      <c r="C11" s="19">
        <v>1</v>
      </c>
      <c r="D11" s="19">
        <v>2</v>
      </c>
      <c r="E11" s="19">
        <v>3</v>
      </c>
    </row>
    <row r="12" spans="2:5" ht="20.100000000000001" customHeight="1" thickBot="1" x14ac:dyDescent="0.25">
      <c r="B12" s="4" t="s">
        <v>23</v>
      </c>
      <c r="C12" s="20">
        <v>0</v>
      </c>
      <c r="D12" s="20">
        <v>0</v>
      </c>
      <c r="E12" s="20">
        <v>0</v>
      </c>
    </row>
    <row r="13" spans="2:5" ht="20.100000000000001" customHeight="1" thickBot="1" x14ac:dyDescent="0.25">
      <c r="B13" s="4" t="s">
        <v>24</v>
      </c>
      <c r="C13" s="20">
        <v>0</v>
      </c>
      <c r="D13" s="20">
        <v>0</v>
      </c>
      <c r="E13" s="20">
        <v>0</v>
      </c>
    </row>
    <row r="14" spans="2:5" ht="20.100000000000001" customHeight="1" thickBot="1" x14ac:dyDescent="0.25">
      <c r="B14" s="4" t="s">
        <v>25</v>
      </c>
      <c r="C14" s="20">
        <v>0</v>
      </c>
      <c r="D14" s="20">
        <v>0</v>
      </c>
      <c r="E14" s="20">
        <v>0</v>
      </c>
    </row>
    <row r="15" spans="2:5" ht="20.100000000000001" customHeight="1" thickBot="1" x14ac:dyDescent="0.25">
      <c r="B15" s="4" t="s">
        <v>26</v>
      </c>
      <c r="C15" s="20">
        <v>0</v>
      </c>
      <c r="D15" s="20">
        <v>1</v>
      </c>
      <c r="E15" s="20">
        <v>1</v>
      </c>
    </row>
    <row r="16" spans="2:5" ht="20.100000000000001" customHeight="1" thickBot="1" x14ac:dyDescent="0.25">
      <c r="B16" s="4" t="s">
        <v>27</v>
      </c>
      <c r="C16" s="20">
        <v>0</v>
      </c>
      <c r="D16" s="20">
        <v>0</v>
      </c>
      <c r="E16" s="20">
        <v>0</v>
      </c>
    </row>
    <row r="17" spans="2:5" ht="20.100000000000001" customHeight="1" thickBot="1" x14ac:dyDescent="0.25">
      <c r="B17" s="4" t="s">
        <v>28</v>
      </c>
      <c r="C17" s="20">
        <v>0</v>
      </c>
      <c r="D17" s="20">
        <v>0</v>
      </c>
      <c r="E17" s="20">
        <v>0</v>
      </c>
    </row>
    <row r="18" spans="2:5" ht="20.100000000000001" customHeight="1" thickBot="1" x14ac:dyDescent="0.25">
      <c r="B18" s="4" t="s">
        <v>29</v>
      </c>
      <c r="C18" s="20">
        <v>0</v>
      </c>
      <c r="D18" s="20">
        <v>0</v>
      </c>
      <c r="E18" s="20">
        <v>0</v>
      </c>
    </row>
    <row r="19" spans="2:5" ht="20.100000000000001" customHeight="1" thickBot="1" x14ac:dyDescent="0.25">
      <c r="B19" s="4" t="s">
        <v>30</v>
      </c>
      <c r="C19" s="20">
        <v>2</v>
      </c>
      <c r="D19" s="20">
        <v>5</v>
      </c>
      <c r="E19" s="20">
        <v>7</v>
      </c>
    </row>
    <row r="20" spans="2:5" ht="20.100000000000001" customHeight="1" thickBot="1" x14ac:dyDescent="0.25">
      <c r="B20" s="4" t="s">
        <v>31</v>
      </c>
      <c r="C20" s="20">
        <v>2</v>
      </c>
      <c r="D20" s="20">
        <v>2</v>
      </c>
      <c r="E20" s="20">
        <v>4</v>
      </c>
    </row>
    <row r="21" spans="2:5" ht="20.100000000000001" customHeight="1" thickBot="1" x14ac:dyDescent="0.25">
      <c r="B21" s="4" t="s">
        <v>32</v>
      </c>
      <c r="C21" s="20">
        <v>0</v>
      </c>
      <c r="D21" s="20">
        <v>0</v>
      </c>
      <c r="E21" s="20">
        <v>0</v>
      </c>
    </row>
    <row r="22" spans="2:5" ht="20.100000000000001" customHeight="1" thickBot="1" x14ac:dyDescent="0.25">
      <c r="B22" s="4" t="s">
        <v>33</v>
      </c>
      <c r="C22" s="20">
        <v>0</v>
      </c>
      <c r="D22" s="20">
        <v>1</v>
      </c>
      <c r="E22" s="20">
        <v>1</v>
      </c>
    </row>
    <row r="23" spans="2:5" ht="20.100000000000001" customHeight="1" thickBot="1" x14ac:dyDescent="0.25">
      <c r="B23" s="4" t="s">
        <v>34</v>
      </c>
      <c r="C23" s="20">
        <v>1</v>
      </c>
      <c r="D23" s="20">
        <v>1</v>
      </c>
      <c r="E23" s="20">
        <v>2</v>
      </c>
    </row>
    <row r="24" spans="2:5" ht="20.100000000000001" customHeight="1" thickBot="1" x14ac:dyDescent="0.25">
      <c r="B24" s="4" t="s">
        <v>35</v>
      </c>
      <c r="C24" s="20">
        <v>0</v>
      </c>
      <c r="D24" s="20">
        <v>0</v>
      </c>
      <c r="E24" s="20">
        <v>0</v>
      </c>
    </row>
    <row r="25" spans="2:5" ht="20.100000000000001" customHeight="1" thickBot="1" x14ac:dyDescent="0.25">
      <c r="B25" s="4" t="s">
        <v>36</v>
      </c>
      <c r="C25" s="20">
        <v>0</v>
      </c>
      <c r="D25" s="20">
        <v>0</v>
      </c>
      <c r="E25" s="20">
        <v>0</v>
      </c>
    </row>
    <row r="26" spans="2:5" ht="20.100000000000001" customHeight="1" thickBot="1" x14ac:dyDescent="0.25">
      <c r="B26" s="5" t="s">
        <v>37</v>
      </c>
      <c r="C26" s="20">
        <v>0</v>
      </c>
      <c r="D26" s="20">
        <v>0</v>
      </c>
      <c r="E26" s="20">
        <v>0</v>
      </c>
    </row>
    <row r="27" spans="2:5" ht="20.100000000000001" customHeight="1" thickBot="1" x14ac:dyDescent="0.25">
      <c r="B27" s="6" t="s">
        <v>38</v>
      </c>
      <c r="C27" s="21">
        <v>0</v>
      </c>
      <c r="D27" s="21">
        <v>0</v>
      </c>
      <c r="E27" s="21">
        <v>0</v>
      </c>
    </row>
    <row r="28" spans="2:5" ht="20.100000000000001" customHeight="1" thickBot="1" x14ac:dyDescent="0.25">
      <c r="B28" s="7" t="s">
        <v>39</v>
      </c>
      <c r="C28" s="9">
        <f>SUM(C11:C27)</f>
        <v>6</v>
      </c>
      <c r="D28" s="9">
        <f>SUM(D11:D27)</f>
        <v>12</v>
      </c>
      <c r="E28" s="9">
        <f>SUM(E11:E27)</f>
        <v>18</v>
      </c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F33"/>
  <sheetViews>
    <sheetView zoomScaleNormal="100" workbookViewId="0"/>
  </sheetViews>
  <sheetFormatPr baseColWidth="10" defaultRowHeight="12.75" x14ac:dyDescent="0.2"/>
  <cols>
    <col min="1" max="1" width="8.625" customWidth="1"/>
    <col min="2" max="2" width="27" customWidth="1"/>
    <col min="3" max="3" width="10.5" bestFit="1" customWidth="1"/>
    <col min="4" max="4" width="13.375" bestFit="1" customWidth="1"/>
    <col min="5" max="5" width="12.125" bestFit="1" customWidth="1"/>
    <col min="6" max="6" width="12.5" bestFit="1" customWidth="1"/>
    <col min="7" max="7" width="15.625" bestFit="1" customWidth="1"/>
    <col min="8" max="8" width="10.5" bestFit="1" customWidth="1"/>
    <col min="9" max="9" width="13.375" bestFit="1" customWidth="1"/>
    <col min="10" max="10" width="12.125" bestFit="1" customWidth="1"/>
    <col min="11" max="11" width="12.5" bestFit="1" customWidth="1"/>
    <col min="12" max="12" width="15.625" bestFit="1" customWidth="1"/>
    <col min="13" max="13" width="10.5" bestFit="1" customWidth="1"/>
    <col min="14" max="14" width="13.375" bestFit="1" customWidth="1"/>
    <col min="15" max="15" width="12.125" bestFit="1" customWidth="1"/>
    <col min="16" max="16" width="12.5" bestFit="1" customWidth="1"/>
    <col min="17" max="17" width="15.625" bestFit="1" customWidth="1"/>
    <col min="18" max="18" width="10.5" bestFit="1" customWidth="1"/>
    <col min="19" max="19" width="13.375" bestFit="1" customWidth="1"/>
    <col min="20" max="20" width="12.125" bestFit="1" customWidth="1"/>
    <col min="21" max="21" width="12.5" bestFit="1" customWidth="1"/>
    <col min="22" max="22" width="15.625" bestFit="1" customWidth="1"/>
    <col min="23" max="23" width="10.5" bestFit="1" customWidth="1"/>
    <col min="24" max="24" width="13.375" bestFit="1" customWidth="1"/>
    <col min="25" max="25" width="12.125" bestFit="1" customWidth="1"/>
    <col min="26" max="26" width="12.5" bestFit="1" customWidth="1"/>
    <col min="27" max="27" width="15.625" bestFit="1" customWidth="1"/>
    <col min="28" max="28" width="12" customWidth="1"/>
    <col min="29" max="29" width="13.375" bestFit="1" customWidth="1"/>
    <col min="30" max="30" width="12.125" bestFit="1" customWidth="1"/>
    <col min="31" max="31" width="12.5" bestFit="1" customWidth="1"/>
    <col min="32" max="32" width="15.625" bestFit="1" customWidth="1"/>
  </cols>
  <sheetData>
    <row r="11" spans="2:32" ht="38.25" customHeight="1" x14ac:dyDescent="0.2"/>
    <row r="12" spans="2:32" ht="41.25" customHeight="1" x14ac:dyDescent="0.2">
      <c r="B12" s="15"/>
      <c r="C12" s="88" t="s">
        <v>136</v>
      </c>
      <c r="D12" s="88"/>
      <c r="E12" s="88"/>
      <c r="F12" s="88"/>
      <c r="G12" s="88"/>
      <c r="H12" s="88" t="s">
        <v>137</v>
      </c>
      <c r="I12" s="88"/>
      <c r="J12" s="88"/>
      <c r="K12" s="88"/>
      <c r="L12" s="88"/>
      <c r="M12" s="88" t="s">
        <v>138</v>
      </c>
      <c r="N12" s="88"/>
      <c r="O12" s="88"/>
      <c r="P12" s="88"/>
      <c r="Q12" s="88"/>
      <c r="R12" s="88" t="s">
        <v>139</v>
      </c>
      <c r="S12" s="88"/>
      <c r="T12" s="88"/>
      <c r="U12" s="88"/>
      <c r="V12" s="88"/>
      <c r="W12" s="88" t="s">
        <v>140</v>
      </c>
      <c r="X12" s="88"/>
      <c r="Y12" s="88"/>
      <c r="Z12" s="88"/>
      <c r="AA12" s="88"/>
      <c r="AB12" s="88" t="s">
        <v>52</v>
      </c>
      <c r="AC12" s="88"/>
      <c r="AD12" s="88"/>
      <c r="AE12" s="88"/>
      <c r="AF12" s="88"/>
    </row>
    <row r="13" spans="2:32" ht="28.5" customHeight="1" x14ac:dyDescent="0.2">
      <c r="B13" s="25"/>
      <c r="C13" s="89" t="s">
        <v>77</v>
      </c>
      <c r="D13" s="89" t="s">
        <v>141</v>
      </c>
      <c r="E13" s="89"/>
      <c r="F13" s="89"/>
      <c r="G13" s="89" t="s">
        <v>142</v>
      </c>
      <c r="H13" s="89" t="s">
        <v>77</v>
      </c>
      <c r="I13" s="89" t="s">
        <v>141</v>
      </c>
      <c r="J13" s="89"/>
      <c r="K13" s="89"/>
      <c r="L13" s="89" t="s">
        <v>142</v>
      </c>
      <c r="M13" s="89" t="s">
        <v>77</v>
      </c>
      <c r="N13" s="89" t="s">
        <v>141</v>
      </c>
      <c r="O13" s="89"/>
      <c r="P13" s="89"/>
      <c r="Q13" s="89" t="s">
        <v>142</v>
      </c>
      <c r="R13" s="89" t="s">
        <v>77</v>
      </c>
      <c r="S13" s="89" t="s">
        <v>141</v>
      </c>
      <c r="T13" s="89"/>
      <c r="U13" s="89"/>
      <c r="V13" s="89" t="s">
        <v>142</v>
      </c>
      <c r="W13" s="89" t="s">
        <v>77</v>
      </c>
      <c r="X13" s="89" t="s">
        <v>141</v>
      </c>
      <c r="Y13" s="89"/>
      <c r="Z13" s="89"/>
      <c r="AA13" s="89" t="s">
        <v>142</v>
      </c>
      <c r="AB13" s="89" t="s">
        <v>77</v>
      </c>
      <c r="AC13" s="89" t="s">
        <v>141</v>
      </c>
      <c r="AD13" s="89"/>
      <c r="AE13" s="89"/>
      <c r="AF13" s="89" t="s">
        <v>142</v>
      </c>
    </row>
    <row r="14" spans="2:32" ht="28.5" customHeight="1" thickBot="1" x14ac:dyDescent="0.25">
      <c r="B14" s="11"/>
      <c r="C14" s="89"/>
      <c r="D14" s="27" t="s">
        <v>143</v>
      </c>
      <c r="E14" s="27" t="s">
        <v>144</v>
      </c>
      <c r="F14" s="27" t="s">
        <v>145</v>
      </c>
      <c r="G14" s="89"/>
      <c r="H14" s="89"/>
      <c r="I14" s="27" t="s">
        <v>143</v>
      </c>
      <c r="J14" s="27" t="s">
        <v>144</v>
      </c>
      <c r="K14" s="27" t="s">
        <v>145</v>
      </c>
      <c r="L14" s="89"/>
      <c r="M14" s="89"/>
      <c r="N14" s="27" t="s">
        <v>143</v>
      </c>
      <c r="O14" s="27" t="s">
        <v>144</v>
      </c>
      <c r="P14" s="27" t="s">
        <v>145</v>
      </c>
      <c r="Q14" s="89"/>
      <c r="R14" s="89"/>
      <c r="S14" s="27" t="s">
        <v>143</v>
      </c>
      <c r="T14" s="27" t="s">
        <v>144</v>
      </c>
      <c r="U14" s="27" t="s">
        <v>145</v>
      </c>
      <c r="V14" s="89"/>
      <c r="W14" s="89"/>
      <c r="X14" s="27" t="s">
        <v>143</v>
      </c>
      <c r="Y14" s="27" t="s">
        <v>144</v>
      </c>
      <c r="Z14" s="27" t="s">
        <v>145</v>
      </c>
      <c r="AA14" s="89"/>
      <c r="AB14" s="89"/>
      <c r="AC14" s="27" t="s">
        <v>143</v>
      </c>
      <c r="AD14" s="27" t="s">
        <v>144</v>
      </c>
      <c r="AE14" s="27" t="s">
        <v>145</v>
      </c>
      <c r="AF14" s="89"/>
    </row>
    <row r="15" spans="2:32" ht="20.100000000000001" customHeight="1" thickBot="1" x14ac:dyDescent="0.25">
      <c r="B15" s="3" t="s">
        <v>22</v>
      </c>
      <c r="C15" s="19">
        <v>1647</v>
      </c>
      <c r="D15" s="19">
        <v>9</v>
      </c>
      <c r="E15" s="19">
        <v>1261</v>
      </c>
      <c r="F15" s="19">
        <v>377</v>
      </c>
      <c r="G15" s="19">
        <v>0</v>
      </c>
      <c r="H15" s="19">
        <v>2</v>
      </c>
      <c r="I15" s="19">
        <v>0</v>
      </c>
      <c r="J15" s="19">
        <v>2</v>
      </c>
      <c r="K15" s="19">
        <v>0</v>
      </c>
      <c r="L15" s="19">
        <v>0</v>
      </c>
      <c r="M15" s="19">
        <v>139</v>
      </c>
      <c r="N15" s="19">
        <v>0</v>
      </c>
      <c r="O15" s="19">
        <v>139</v>
      </c>
      <c r="P15" s="19">
        <v>0</v>
      </c>
      <c r="Q15" s="19">
        <v>0</v>
      </c>
      <c r="R15" s="19">
        <v>48</v>
      </c>
      <c r="S15" s="19">
        <v>0</v>
      </c>
      <c r="T15" s="19">
        <v>47</v>
      </c>
      <c r="U15" s="19">
        <v>1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1836</v>
      </c>
      <c r="AC15" s="19">
        <v>9</v>
      </c>
      <c r="AD15" s="19">
        <v>1449</v>
      </c>
      <c r="AE15" s="19">
        <v>378</v>
      </c>
      <c r="AF15" s="19">
        <v>0</v>
      </c>
    </row>
    <row r="16" spans="2:32" ht="20.100000000000001" customHeight="1" thickBot="1" x14ac:dyDescent="0.25">
      <c r="B16" s="4" t="s">
        <v>23</v>
      </c>
      <c r="C16" s="20">
        <v>124</v>
      </c>
      <c r="D16" s="20">
        <v>2</v>
      </c>
      <c r="E16" s="20">
        <v>102</v>
      </c>
      <c r="F16" s="20">
        <v>20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9</v>
      </c>
      <c r="N16" s="20">
        <v>0</v>
      </c>
      <c r="O16" s="20">
        <v>9</v>
      </c>
      <c r="P16" s="20">
        <v>0</v>
      </c>
      <c r="Q16" s="20">
        <v>0</v>
      </c>
      <c r="R16" s="20">
        <v>1</v>
      </c>
      <c r="S16" s="20">
        <v>0</v>
      </c>
      <c r="T16" s="20">
        <v>1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134</v>
      </c>
      <c r="AC16" s="20">
        <v>2</v>
      </c>
      <c r="AD16" s="20">
        <v>112</v>
      </c>
      <c r="AE16" s="20">
        <v>20</v>
      </c>
      <c r="AF16" s="20">
        <v>0</v>
      </c>
    </row>
    <row r="17" spans="2:32" ht="20.100000000000001" customHeight="1" thickBot="1" x14ac:dyDescent="0.25">
      <c r="B17" s="4" t="s">
        <v>24</v>
      </c>
      <c r="C17" s="20">
        <v>162</v>
      </c>
      <c r="D17" s="20">
        <v>0</v>
      </c>
      <c r="E17" s="20">
        <v>118</v>
      </c>
      <c r="F17" s="20">
        <v>44</v>
      </c>
      <c r="G17" s="20">
        <v>0</v>
      </c>
      <c r="H17" s="20">
        <v>2</v>
      </c>
      <c r="I17" s="20">
        <v>0</v>
      </c>
      <c r="J17" s="20">
        <v>2</v>
      </c>
      <c r="K17" s="20">
        <v>0</v>
      </c>
      <c r="L17" s="20">
        <v>0</v>
      </c>
      <c r="M17" s="20">
        <v>4</v>
      </c>
      <c r="N17" s="20">
        <v>0</v>
      </c>
      <c r="O17" s="20">
        <v>4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168</v>
      </c>
      <c r="AC17" s="20">
        <v>0</v>
      </c>
      <c r="AD17" s="20">
        <v>124</v>
      </c>
      <c r="AE17" s="20">
        <v>44</v>
      </c>
      <c r="AF17" s="20">
        <v>0</v>
      </c>
    </row>
    <row r="18" spans="2:32" ht="20.100000000000001" customHeight="1" thickBot="1" x14ac:dyDescent="0.25">
      <c r="B18" s="4" t="s">
        <v>25</v>
      </c>
      <c r="C18" s="20">
        <v>196</v>
      </c>
      <c r="D18" s="20">
        <v>0</v>
      </c>
      <c r="E18" s="20">
        <v>172</v>
      </c>
      <c r="F18" s="20">
        <v>24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4</v>
      </c>
      <c r="N18" s="20">
        <v>0</v>
      </c>
      <c r="O18" s="20">
        <v>4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200</v>
      </c>
      <c r="AC18" s="20">
        <v>0</v>
      </c>
      <c r="AD18" s="20">
        <v>176</v>
      </c>
      <c r="AE18" s="20">
        <v>24</v>
      </c>
      <c r="AF18" s="20">
        <v>0</v>
      </c>
    </row>
    <row r="19" spans="2:32" ht="20.100000000000001" customHeight="1" thickBot="1" x14ac:dyDescent="0.25">
      <c r="B19" s="4" t="s">
        <v>26</v>
      </c>
      <c r="C19" s="20">
        <v>338</v>
      </c>
      <c r="D19" s="20">
        <v>10</v>
      </c>
      <c r="E19" s="20">
        <v>200</v>
      </c>
      <c r="F19" s="20">
        <v>128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81</v>
      </c>
      <c r="N19" s="20">
        <v>0</v>
      </c>
      <c r="O19" s="20">
        <v>81</v>
      </c>
      <c r="P19" s="20">
        <v>0</v>
      </c>
      <c r="Q19" s="20">
        <v>0</v>
      </c>
      <c r="R19" s="20">
        <v>48</v>
      </c>
      <c r="S19" s="20">
        <v>0</v>
      </c>
      <c r="T19" s="20">
        <v>48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467</v>
      </c>
      <c r="AC19" s="20">
        <v>10</v>
      </c>
      <c r="AD19" s="20">
        <v>329</v>
      </c>
      <c r="AE19" s="20">
        <v>128</v>
      </c>
      <c r="AF19" s="20">
        <v>0</v>
      </c>
    </row>
    <row r="20" spans="2:32" ht="20.100000000000001" customHeight="1" thickBot="1" x14ac:dyDescent="0.25">
      <c r="B20" s="4" t="s">
        <v>27</v>
      </c>
      <c r="C20" s="20">
        <v>59</v>
      </c>
      <c r="D20" s="20">
        <v>0</v>
      </c>
      <c r="E20" s="20">
        <v>25</v>
      </c>
      <c r="F20" s="20">
        <v>34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1</v>
      </c>
      <c r="N20" s="20">
        <v>0</v>
      </c>
      <c r="O20" s="20">
        <v>1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60</v>
      </c>
      <c r="AC20" s="20">
        <v>0</v>
      </c>
      <c r="AD20" s="20">
        <v>26</v>
      </c>
      <c r="AE20" s="20">
        <v>34</v>
      </c>
      <c r="AF20" s="20">
        <v>0</v>
      </c>
    </row>
    <row r="21" spans="2:32" ht="20.100000000000001" customHeight="1" thickBot="1" x14ac:dyDescent="0.25">
      <c r="B21" s="4" t="s">
        <v>28</v>
      </c>
      <c r="C21" s="20">
        <v>343</v>
      </c>
      <c r="D21" s="20">
        <v>0</v>
      </c>
      <c r="E21" s="20">
        <v>261</v>
      </c>
      <c r="F21" s="20">
        <v>82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7</v>
      </c>
      <c r="N21" s="20">
        <v>0</v>
      </c>
      <c r="O21" s="20">
        <v>7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350</v>
      </c>
      <c r="AC21" s="20">
        <v>0</v>
      </c>
      <c r="AD21" s="20">
        <v>268</v>
      </c>
      <c r="AE21" s="20">
        <v>82</v>
      </c>
      <c r="AF21" s="20">
        <v>0</v>
      </c>
    </row>
    <row r="22" spans="2:32" ht="20.100000000000001" customHeight="1" thickBot="1" x14ac:dyDescent="0.25">
      <c r="B22" s="4" t="s">
        <v>29</v>
      </c>
      <c r="C22" s="20">
        <v>337</v>
      </c>
      <c r="D22" s="20">
        <v>0</v>
      </c>
      <c r="E22" s="20">
        <v>248</v>
      </c>
      <c r="F22" s="20">
        <v>89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11</v>
      </c>
      <c r="N22" s="20">
        <v>0</v>
      </c>
      <c r="O22" s="20">
        <v>11</v>
      </c>
      <c r="P22" s="20">
        <v>0</v>
      </c>
      <c r="Q22" s="20">
        <v>0</v>
      </c>
      <c r="R22" s="20">
        <v>4</v>
      </c>
      <c r="S22" s="20">
        <v>0</v>
      </c>
      <c r="T22" s="20">
        <v>4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352</v>
      </c>
      <c r="AC22" s="20">
        <v>0</v>
      </c>
      <c r="AD22" s="20">
        <v>263</v>
      </c>
      <c r="AE22" s="20">
        <v>89</v>
      </c>
      <c r="AF22" s="20">
        <v>0</v>
      </c>
    </row>
    <row r="23" spans="2:32" ht="20.100000000000001" customHeight="1" thickBot="1" x14ac:dyDescent="0.25">
      <c r="B23" s="4" t="s">
        <v>30</v>
      </c>
      <c r="C23" s="20">
        <v>1048</v>
      </c>
      <c r="D23" s="20">
        <v>4</v>
      </c>
      <c r="E23" s="20">
        <v>486</v>
      </c>
      <c r="F23" s="20">
        <v>558</v>
      </c>
      <c r="G23" s="20">
        <v>0</v>
      </c>
      <c r="H23" s="20">
        <v>1</v>
      </c>
      <c r="I23" s="20">
        <v>0</v>
      </c>
      <c r="J23" s="20">
        <v>1</v>
      </c>
      <c r="K23" s="20">
        <v>0</v>
      </c>
      <c r="L23" s="20">
        <v>0</v>
      </c>
      <c r="M23" s="20">
        <v>11</v>
      </c>
      <c r="N23" s="20">
        <v>0</v>
      </c>
      <c r="O23" s="20">
        <v>8</v>
      </c>
      <c r="P23" s="20">
        <v>3</v>
      </c>
      <c r="Q23" s="20">
        <v>0</v>
      </c>
      <c r="R23" s="20">
        <v>3</v>
      </c>
      <c r="S23" s="20">
        <v>0</v>
      </c>
      <c r="T23" s="20">
        <v>3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1063</v>
      </c>
      <c r="AC23" s="20">
        <v>4</v>
      </c>
      <c r="AD23" s="20">
        <v>498</v>
      </c>
      <c r="AE23" s="20">
        <v>561</v>
      </c>
      <c r="AF23" s="20">
        <v>0</v>
      </c>
    </row>
    <row r="24" spans="2:32" ht="20.100000000000001" customHeight="1" thickBot="1" x14ac:dyDescent="0.25">
      <c r="B24" s="4" t="s">
        <v>31</v>
      </c>
      <c r="C24" s="20">
        <v>974</v>
      </c>
      <c r="D24" s="20">
        <v>20</v>
      </c>
      <c r="E24" s="20">
        <v>812</v>
      </c>
      <c r="F24" s="20">
        <v>142</v>
      </c>
      <c r="G24" s="20">
        <v>0</v>
      </c>
      <c r="H24" s="20">
        <v>1</v>
      </c>
      <c r="I24" s="20">
        <v>0</v>
      </c>
      <c r="J24" s="20">
        <v>1</v>
      </c>
      <c r="K24" s="20">
        <v>0</v>
      </c>
      <c r="L24" s="20">
        <v>0</v>
      </c>
      <c r="M24" s="20">
        <v>130</v>
      </c>
      <c r="N24" s="20">
        <v>0</v>
      </c>
      <c r="O24" s="20">
        <v>130</v>
      </c>
      <c r="P24" s="20">
        <v>0</v>
      </c>
      <c r="Q24" s="20">
        <v>0</v>
      </c>
      <c r="R24" s="20">
        <v>40</v>
      </c>
      <c r="S24" s="20">
        <v>0</v>
      </c>
      <c r="T24" s="20">
        <v>40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1145</v>
      </c>
      <c r="AC24" s="20">
        <v>20</v>
      </c>
      <c r="AD24" s="20">
        <v>983</v>
      </c>
      <c r="AE24" s="20">
        <v>142</v>
      </c>
      <c r="AF24" s="20">
        <v>0</v>
      </c>
    </row>
    <row r="25" spans="2:32" ht="20.100000000000001" customHeight="1" thickBot="1" x14ac:dyDescent="0.25">
      <c r="B25" s="4" t="s">
        <v>32</v>
      </c>
      <c r="C25" s="20">
        <v>159</v>
      </c>
      <c r="D25" s="20">
        <v>4</v>
      </c>
      <c r="E25" s="20">
        <v>117</v>
      </c>
      <c r="F25" s="20">
        <v>38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1</v>
      </c>
      <c r="N25" s="20">
        <v>0</v>
      </c>
      <c r="O25" s="20">
        <v>1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160</v>
      </c>
      <c r="AC25" s="20">
        <v>4</v>
      </c>
      <c r="AD25" s="20">
        <v>118</v>
      </c>
      <c r="AE25" s="20">
        <v>38</v>
      </c>
      <c r="AF25" s="20">
        <v>0</v>
      </c>
    </row>
    <row r="26" spans="2:32" ht="20.100000000000001" customHeight="1" thickBot="1" x14ac:dyDescent="0.25">
      <c r="B26" s="4" t="s">
        <v>33</v>
      </c>
      <c r="C26" s="20">
        <v>375</v>
      </c>
      <c r="D26" s="20">
        <v>0</v>
      </c>
      <c r="E26" s="20">
        <v>232</v>
      </c>
      <c r="F26" s="20">
        <v>143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19</v>
      </c>
      <c r="N26" s="20">
        <v>0</v>
      </c>
      <c r="O26" s="20">
        <v>16</v>
      </c>
      <c r="P26" s="20">
        <v>3</v>
      </c>
      <c r="Q26" s="20">
        <v>0</v>
      </c>
      <c r="R26" s="20">
        <v>2</v>
      </c>
      <c r="S26" s="20">
        <v>0</v>
      </c>
      <c r="T26" s="20">
        <v>2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396</v>
      </c>
      <c r="AC26" s="20">
        <v>0</v>
      </c>
      <c r="AD26" s="20">
        <v>250</v>
      </c>
      <c r="AE26" s="20">
        <v>146</v>
      </c>
      <c r="AF26" s="20">
        <v>0</v>
      </c>
    </row>
    <row r="27" spans="2:32" ht="20.100000000000001" customHeight="1" thickBot="1" x14ac:dyDescent="0.25">
      <c r="B27" s="4" t="s">
        <v>34</v>
      </c>
      <c r="C27" s="20">
        <v>1223</v>
      </c>
      <c r="D27" s="20">
        <v>0</v>
      </c>
      <c r="E27" s="20">
        <v>590</v>
      </c>
      <c r="F27" s="20">
        <v>633</v>
      </c>
      <c r="G27" s="20">
        <v>0</v>
      </c>
      <c r="H27" s="20">
        <v>5</v>
      </c>
      <c r="I27" s="20">
        <v>0</v>
      </c>
      <c r="J27" s="20">
        <v>3</v>
      </c>
      <c r="K27" s="20">
        <v>2</v>
      </c>
      <c r="L27" s="20">
        <v>0</v>
      </c>
      <c r="M27" s="20">
        <v>27</v>
      </c>
      <c r="N27" s="20">
        <v>0</v>
      </c>
      <c r="O27" s="20">
        <v>25</v>
      </c>
      <c r="P27" s="20">
        <v>2</v>
      </c>
      <c r="Q27" s="20">
        <v>0</v>
      </c>
      <c r="R27" s="20">
        <v>26</v>
      </c>
      <c r="S27" s="20">
        <v>0</v>
      </c>
      <c r="T27" s="20">
        <v>26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1281</v>
      </c>
      <c r="AC27" s="20">
        <v>0</v>
      </c>
      <c r="AD27" s="20">
        <v>644</v>
      </c>
      <c r="AE27" s="20">
        <v>637</v>
      </c>
      <c r="AF27" s="20">
        <v>0</v>
      </c>
    </row>
    <row r="28" spans="2:32" ht="20.100000000000001" customHeight="1" thickBot="1" x14ac:dyDescent="0.25">
      <c r="B28" s="4" t="s">
        <v>35</v>
      </c>
      <c r="C28" s="20">
        <v>266</v>
      </c>
      <c r="D28" s="20">
        <v>1</v>
      </c>
      <c r="E28" s="20">
        <v>222</v>
      </c>
      <c r="F28" s="20">
        <v>43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30</v>
      </c>
      <c r="N28" s="20">
        <v>0</v>
      </c>
      <c r="O28" s="20">
        <v>30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296</v>
      </c>
      <c r="AC28" s="20">
        <v>1</v>
      </c>
      <c r="AD28" s="20">
        <v>252</v>
      </c>
      <c r="AE28" s="20">
        <v>43</v>
      </c>
      <c r="AF28" s="20">
        <v>0</v>
      </c>
    </row>
    <row r="29" spans="2:32" ht="20.100000000000001" customHeight="1" thickBot="1" x14ac:dyDescent="0.25">
      <c r="B29" s="4" t="s">
        <v>36</v>
      </c>
      <c r="C29" s="20">
        <v>79</v>
      </c>
      <c r="D29" s="20">
        <v>0</v>
      </c>
      <c r="E29" s="20">
        <v>58</v>
      </c>
      <c r="F29" s="20">
        <v>21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1</v>
      </c>
      <c r="N29" s="20">
        <v>0</v>
      </c>
      <c r="O29" s="20">
        <v>1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80</v>
      </c>
      <c r="AC29" s="20">
        <v>0</v>
      </c>
      <c r="AD29" s="20">
        <v>59</v>
      </c>
      <c r="AE29" s="20">
        <v>21</v>
      </c>
      <c r="AF29" s="20">
        <v>0</v>
      </c>
    </row>
    <row r="30" spans="2:32" ht="20.100000000000001" customHeight="1" thickBot="1" x14ac:dyDescent="0.25">
      <c r="B30" s="5" t="s">
        <v>37</v>
      </c>
      <c r="C30" s="20">
        <v>144</v>
      </c>
      <c r="D30" s="20">
        <v>0</v>
      </c>
      <c r="E30" s="20">
        <v>77</v>
      </c>
      <c r="F30" s="20">
        <v>67</v>
      </c>
      <c r="G30" s="20">
        <v>0</v>
      </c>
      <c r="H30" s="20">
        <v>1</v>
      </c>
      <c r="I30" s="20">
        <v>0</v>
      </c>
      <c r="J30" s="20">
        <v>0</v>
      </c>
      <c r="K30" s="20">
        <v>1</v>
      </c>
      <c r="L30" s="20">
        <v>0</v>
      </c>
      <c r="M30" s="20">
        <v>2</v>
      </c>
      <c r="N30" s="20">
        <v>0</v>
      </c>
      <c r="O30" s="20">
        <v>2</v>
      </c>
      <c r="P30" s="20">
        <v>0</v>
      </c>
      <c r="Q30" s="20">
        <v>0</v>
      </c>
      <c r="R30" s="20">
        <v>1</v>
      </c>
      <c r="S30" s="20">
        <v>0</v>
      </c>
      <c r="T30" s="20">
        <v>0</v>
      </c>
      <c r="U30" s="20">
        <v>1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148</v>
      </c>
      <c r="AC30" s="20">
        <v>0</v>
      </c>
      <c r="AD30" s="20">
        <v>79</v>
      </c>
      <c r="AE30" s="20">
        <v>69</v>
      </c>
      <c r="AF30" s="20">
        <v>0</v>
      </c>
    </row>
    <row r="31" spans="2:32" ht="20.100000000000001" customHeight="1" thickBot="1" x14ac:dyDescent="0.25">
      <c r="B31" s="6" t="s">
        <v>38</v>
      </c>
      <c r="C31" s="21">
        <v>68</v>
      </c>
      <c r="D31" s="21">
        <v>0</v>
      </c>
      <c r="E31" s="21">
        <v>54</v>
      </c>
      <c r="F31" s="21">
        <v>14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1</v>
      </c>
      <c r="S31" s="21">
        <v>0</v>
      </c>
      <c r="T31" s="21">
        <v>1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69</v>
      </c>
      <c r="AC31" s="21">
        <v>0</v>
      </c>
      <c r="AD31" s="21">
        <v>55</v>
      </c>
      <c r="AE31" s="21">
        <v>14</v>
      </c>
      <c r="AF31" s="21">
        <v>0</v>
      </c>
    </row>
    <row r="32" spans="2:32" ht="20.100000000000001" customHeight="1" thickBot="1" x14ac:dyDescent="0.25">
      <c r="B32" s="7" t="s">
        <v>39</v>
      </c>
      <c r="C32" s="9">
        <f>SUM(C15:C31)</f>
        <v>7542</v>
      </c>
      <c r="D32" s="9">
        <f t="shared" ref="D32:AF32" si="0">SUM(D15:D31)</f>
        <v>50</v>
      </c>
      <c r="E32" s="9">
        <f t="shared" si="0"/>
        <v>5035</v>
      </c>
      <c r="F32" s="9">
        <f t="shared" si="0"/>
        <v>2457</v>
      </c>
      <c r="G32" s="9">
        <f t="shared" si="0"/>
        <v>0</v>
      </c>
      <c r="H32" s="9">
        <f t="shared" si="0"/>
        <v>12</v>
      </c>
      <c r="I32" s="9">
        <f t="shared" si="0"/>
        <v>0</v>
      </c>
      <c r="J32" s="9">
        <f t="shared" si="0"/>
        <v>9</v>
      </c>
      <c r="K32" s="9">
        <f t="shared" si="0"/>
        <v>3</v>
      </c>
      <c r="L32" s="9">
        <f t="shared" si="0"/>
        <v>0</v>
      </c>
      <c r="M32" s="9">
        <f t="shared" si="0"/>
        <v>477</v>
      </c>
      <c r="N32" s="9">
        <f t="shared" si="0"/>
        <v>0</v>
      </c>
      <c r="O32" s="9">
        <f t="shared" si="0"/>
        <v>469</v>
      </c>
      <c r="P32" s="9">
        <f t="shared" si="0"/>
        <v>8</v>
      </c>
      <c r="Q32" s="9">
        <f t="shared" si="0"/>
        <v>0</v>
      </c>
      <c r="R32" s="9">
        <f t="shared" si="0"/>
        <v>174</v>
      </c>
      <c r="S32" s="9">
        <f t="shared" si="0"/>
        <v>0</v>
      </c>
      <c r="T32" s="9">
        <f t="shared" si="0"/>
        <v>172</v>
      </c>
      <c r="U32" s="9">
        <f t="shared" si="0"/>
        <v>2</v>
      </c>
      <c r="V32" s="9">
        <f t="shared" si="0"/>
        <v>0</v>
      </c>
      <c r="W32" s="9">
        <f t="shared" si="0"/>
        <v>0</v>
      </c>
      <c r="X32" s="9">
        <f t="shared" si="0"/>
        <v>0</v>
      </c>
      <c r="Y32" s="9">
        <f t="shared" si="0"/>
        <v>0</v>
      </c>
      <c r="Z32" s="9">
        <f t="shared" si="0"/>
        <v>0</v>
      </c>
      <c r="AA32" s="9">
        <f t="shared" si="0"/>
        <v>0</v>
      </c>
      <c r="AB32" s="9">
        <f t="shared" si="0"/>
        <v>8205</v>
      </c>
      <c r="AC32" s="9">
        <f t="shared" si="0"/>
        <v>50</v>
      </c>
      <c r="AD32" s="9">
        <f t="shared" si="0"/>
        <v>5685</v>
      </c>
      <c r="AE32" s="9">
        <f t="shared" si="0"/>
        <v>2470</v>
      </c>
      <c r="AF32" s="9">
        <f t="shared" si="0"/>
        <v>0</v>
      </c>
    </row>
    <row r="33" spans="3:32" x14ac:dyDescent="0.2"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</row>
  </sheetData>
  <mergeCells count="24">
    <mergeCell ref="W12:AA12"/>
    <mergeCell ref="AB12:AF12"/>
    <mergeCell ref="L13:L14"/>
    <mergeCell ref="C12:G12"/>
    <mergeCell ref="H12:L12"/>
    <mergeCell ref="M12:Q12"/>
    <mergeCell ref="R12:V12"/>
    <mergeCell ref="C13:C14"/>
    <mergeCell ref="D13:F13"/>
    <mergeCell ref="G13:G14"/>
    <mergeCell ref="H13:H14"/>
    <mergeCell ref="I13:K13"/>
    <mergeCell ref="AF13:AF14"/>
    <mergeCell ref="M13:M14"/>
    <mergeCell ref="N13:P13"/>
    <mergeCell ref="Q13:Q14"/>
    <mergeCell ref="AA13:AA14"/>
    <mergeCell ref="AB13:AB14"/>
    <mergeCell ref="AC13:AE13"/>
    <mergeCell ref="R13:R14"/>
    <mergeCell ref="S13:U13"/>
    <mergeCell ref="V13:V14"/>
    <mergeCell ref="W13:W14"/>
    <mergeCell ref="X13:Z13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V32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5" width="12.25" bestFit="1" customWidth="1"/>
    <col min="6" max="6" width="11.5" bestFit="1" customWidth="1"/>
    <col min="7" max="7" width="16.375" bestFit="1" customWidth="1"/>
    <col min="8" max="10" width="12.25" bestFit="1" customWidth="1"/>
    <col min="11" max="11" width="9.75" bestFit="1" customWidth="1"/>
    <col min="12" max="12" width="16.375" bestFit="1" customWidth="1"/>
    <col min="13" max="15" width="12.25" bestFit="1" customWidth="1"/>
    <col min="16" max="16" width="9.75" bestFit="1" customWidth="1"/>
    <col min="17" max="17" width="16.375" bestFit="1" customWidth="1"/>
    <col min="18" max="20" width="12.25" bestFit="1" customWidth="1"/>
    <col min="21" max="21" width="9.75" bestFit="1" customWidth="1"/>
    <col min="22" max="22" width="16.375" bestFit="1" customWidth="1"/>
  </cols>
  <sheetData>
    <row r="11" spans="2:22" ht="38.25" customHeight="1" x14ac:dyDescent="0.2"/>
    <row r="12" spans="2:22" ht="25.5" customHeight="1" x14ac:dyDescent="0.2">
      <c r="B12" s="25"/>
      <c r="C12" s="88" t="s">
        <v>77</v>
      </c>
      <c r="D12" s="88"/>
      <c r="E12" s="88"/>
      <c r="F12" s="88"/>
      <c r="G12" s="88"/>
      <c r="H12" s="88" t="s">
        <v>141</v>
      </c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</row>
    <row r="13" spans="2:22" ht="25.5" customHeight="1" x14ac:dyDescent="0.2">
      <c r="B13" s="25"/>
      <c r="C13" s="88"/>
      <c r="D13" s="88"/>
      <c r="E13" s="88"/>
      <c r="F13" s="88"/>
      <c r="G13" s="88"/>
      <c r="H13" s="88" t="s">
        <v>143</v>
      </c>
      <c r="I13" s="88"/>
      <c r="J13" s="88"/>
      <c r="K13" s="88"/>
      <c r="L13" s="90"/>
      <c r="M13" s="88" t="s">
        <v>144</v>
      </c>
      <c r="N13" s="88"/>
      <c r="O13" s="88"/>
      <c r="P13" s="88"/>
      <c r="Q13" s="90"/>
      <c r="R13" s="88" t="s">
        <v>145</v>
      </c>
      <c r="S13" s="88"/>
      <c r="T13" s="88"/>
      <c r="U13" s="88"/>
      <c r="V13" s="90"/>
    </row>
    <row r="14" spans="2:22" ht="45" customHeight="1" x14ac:dyDescent="0.2">
      <c r="B14" s="25"/>
      <c r="C14" s="58" t="s">
        <v>136</v>
      </c>
      <c r="D14" s="58" t="s">
        <v>137</v>
      </c>
      <c r="E14" s="58" t="s">
        <v>146</v>
      </c>
      <c r="F14" s="58" t="s">
        <v>147</v>
      </c>
      <c r="G14" s="58" t="s">
        <v>140</v>
      </c>
      <c r="H14" s="58" t="s">
        <v>136</v>
      </c>
      <c r="I14" s="58" t="s">
        <v>137</v>
      </c>
      <c r="J14" s="58" t="s">
        <v>146</v>
      </c>
      <c r="K14" s="58" t="s">
        <v>147</v>
      </c>
      <c r="L14" s="58" t="s">
        <v>140</v>
      </c>
      <c r="M14" s="58" t="s">
        <v>136</v>
      </c>
      <c r="N14" s="58" t="s">
        <v>137</v>
      </c>
      <c r="O14" s="58" t="s">
        <v>146</v>
      </c>
      <c r="P14" s="58" t="s">
        <v>147</v>
      </c>
      <c r="Q14" s="58" t="s">
        <v>140</v>
      </c>
      <c r="R14" s="58" t="s">
        <v>136</v>
      </c>
      <c r="S14" s="58" t="s">
        <v>137</v>
      </c>
      <c r="T14" s="58" t="s">
        <v>146</v>
      </c>
      <c r="U14" s="58" t="s">
        <v>147</v>
      </c>
      <c r="V14" s="58" t="s">
        <v>140</v>
      </c>
    </row>
    <row r="15" spans="2:22" ht="20.100000000000001" customHeight="1" thickBot="1" x14ac:dyDescent="0.25">
      <c r="B15" s="3" t="s">
        <v>22</v>
      </c>
      <c r="C15" s="31">
        <f>IF('Órdenes según Instancia'!C15=0,"-",IF('Órdenes según Instancia'!AB15=0,"-",('Órdenes según Instancia'!C15/'Órdenes según Instancia'!AB15)))</f>
        <v>0.8970588235294118</v>
      </c>
      <c r="D15" s="31">
        <f>IF('Órdenes según Instancia'!H15=0,"-",IF('Órdenes según Instancia'!AB15=0,"-",('Órdenes según Instancia'!H15/'Órdenes según Instancia'!AB15)))</f>
        <v>1.0893246187363835E-3</v>
      </c>
      <c r="E15" s="31">
        <f>IF('Órdenes según Instancia'!M15=0,"-",IF('Órdenes según Instancia'!AB15=0,"-",('Órdenes según Instancia'!M15/'Órdenes según Instancia'!AB15)))</f>
        <v>7.5708061002178653E-2</v>
      </c>
      <c r="F15" s="31">
        <f>IF('Órdenes según Instancia'!R15=0,"-",IF('Órdenes según Instancia'!AB15=0,"-",('Órdenes según Instancia'!R15/'Órdenes según Instancia'!AB15)))</f>
        <v>2.6143790849673203E-2</v>
      </c>
      <c r="G15" s="31" t="str">
        <f>IF('Órdenes según Instancia'!W15=0,"-",IF('Órdenes según Instancia'!AB15=0,"-",('Órdenes según Instancia'!W15/'Órdenes según Instancia'!AB15)))</f>
        <v>-</v>
      </c>
      <c r="H15" s="31">
        <f>IF('Órdenes según Instancia'!D15=0,"-",IF('Órdenes según Instancia'!AC15=0,"-",('Órdenes según Instancia'!D15/'Órdenes según Instancia'!AC15)))</f>
        <v>1</v>
      </c>
      <c r="I15" s="31" t="str">
        <f>IF('Órdenes según Instancia'!I15=0,"-",IF('Órdenes según Instancia'!AC15=0,"-",('Órdenes según Instancia'!I15/'Órdenes según Instancia'!AC15)))</f>
        <v>-</v>
      </c>
      <c r="J15" s="31" t="str">
        <f>IF('Órdenes según Instancia'!N15=0,"-",IF('Órdenes según Instancia'!AC15=0,"-",('Órdenes según Instancia'!N15/'Órdenes según Instancia'!AC15)))</f>
        <v>-</v>
      </c>
      <c r="K15" s="31" t="str">
        <f>IF('Órdenes según Instancia'!S15=0,"-",IF('Órdenes según Instancia'!AC15=0,"-",('Órdenes según Instancia'!S15/'Órdenes según Instancia'!AC15)))</f>
        <v>-</v>
      </c>
      <c r="L15" s="31" t="str">
        <f>IF('Órdenes según Instancia'!X15=0,"-",IF('Órdenes según Instancia'!AC15=0,"-",('Órdenes según Instancia'!X15/'Órdenes según Instancia'!AC15)))</f>
        <v>-</v>
      </c>
      <c r="M15" s="31">
        <f>IF('Órdenes según Instancia'!E15=0,"-",IF('Órdenes según Instancia'!AD15=0,"-",('Órdenes según Instancia'!E15/'Órdenes según Instancia'!AD15)))</f>
        <v>0.87025534851621811</v>
      </c>
      <c r="N15" s="31">
        <f>IF('Órdenes según Instancia'!J15=0,"-",IF('Órdenes según Instancia'!AD15=0,"-",('Órdenes según Instancia'!J15/'Órdenes según Instancia'!AD15)))</f>
        <v>1.3802622498274672E-3</v>
      </c>
      <c r="O15" s="31">
        <f>IF('Órdenes según Instancia'!O15=0,"-",IF('Órdenes según Instancia'!AD15=0,"-",('Órdenes según Instancia'!O15/'Órdenes según Instancia'!AD15)))</f>
        <v>9.5928226363008975E-2</v>
      </c>
      <c r="P15" s="31">
        <f>IF('Órdenes según Instancia'!T15=0,"-",IF('Órdenes según Instancia'!AD15=0,"-",('Órdenes según Instancia'!T15/'Órdenes según Instancia'!AD15)))</f>
        <v>3.243616287094548E-2</v>
      </c>
      <c r="Q15" s="31" t="str">
        <f>IF('Órdenes según Instancia'!Y15=0,"-",IF('Órdenes según Instancia'!AD15=0,"-",('Órdenes según Instancia'!Y15/'Órdenes según Instancia'!AD15)))</f>
        <v>-</v>
      </c>
      <c r="R15" s="31">
        <f>IF('Órdenes según Instancia'!F15=0,"-",IF('Órdenes según Instancia'!AE15=0,"-",('Órdenes según Instancia'!F15/'Órdenes según Instancia'!AE15)))</f>
        <v>0.99735449735449733</v>
      </c>
      <c r="S15" s="31" t="str">
        <f>IF('Órdenes según Instancia'!K15=0,"-",IF('Órdenes según Instancia'!AE15=0,"-",('Órdenes según Instancia'!K15/'Órdenes según Instancia'!AE15)))</f>
        <v>-</v>
      </c>
      <c r="T15" s="31" t="str">
        <f>IF('Órdenes según Instancia'!P15=0,"-",IF('Órdenes según Instancia'!AE15=0,"-",('Órdenes según Instancia'!P15/'Órdenes según Instancia'!AE15)))</f>
        <v>-</v>
      </c>
      <c r="U15" s="31">
        <f>IF('Órdenes según Instancia'!U15=0,"-",IF('Órdenes según Instancia'!AE15=0,"-",('Órdenes según Instancia'!U15/('Órdenes según Instancia'!AE15))))</f>
        <v>2.6455026455026454E-3</v>
      </c>
      <c r="V15" s="31" t="str">
        <f>IF('Órdenes según Instancia'!Z15=0,"-",IF('Órdenes según Instancia'!AE15=0,"-",('Órdenes según Instancia'!Z15/'Órdenes según Instancia'!AE15)))</f>
        <v>-</v>
      </c>
    </row>
    <row r="16" spans="2:22" ht="20.100000000000001" customHeight="1" thickBot="1" x14ac:dyDescent="0.25">
      <c r="B16" s="4" t="s">
        <v>23</v>
      </c>
      <c r="C16" s="29">
        <f>IF('Órdenes según Instancia'!C16=0,"-",IF('Órdenes según Instancia'!AB16=0,"-",('Órdenes según Instancia'!C16/'Órdenes según Instancia'!AB16)))</f>
        <v>0.92537313432835822</v>
      </c>
      <c r="D16" s="29" t="str">
        <f>IF('Órdenes según Instancia'!H16=0,"-",IF('Órdenes según Instancia'!AB16=0,"-",('Órdenes según Instancia'!H16/'Órdenes según Instancia'!AB16)))</f>
        <v>-</v>
      </c>
      <c r="E16" s="29">
        <f>IF('Órdenes según Instancia'!M16=0,"-",IF('Órdenes según Instancia'!AB16=0,"-",('Órdenes según Instancia'!M16/'Órdenes según Instancia'!AB16)))</f>
        <v>6.7164179104477612E-2</v>
      </c>
      <c r="F16" s="29">
        <f>IF('Órdenes según Instancia'!R16=0,"-",IF('Órdenes según Instancia'!AB16=0,"-",('Órdenes según Instancia'!R16/'Órdenes según Instancia'!AB16)))</f>
        <v>7.462686567164179E-3</v>
      </c>
      <c r="G16" s="29" t="str">
        <f>IF('Órdenes según Instancia'!W16=0,"-",IF('Órdenes según Instancia'!AB16=0,"-",('Órdenes según Instancia'!W16/'Órdenes según Instancia'!AB16)))</f>
        <v>-</v>
      </c>
      <c r="H16" s="29">
        <f>IF('Órdenes según Instancia'!D16=0,"-",IF('Órdenes según Instancia'!AC16=0,"-",('Órdenes según Instancia'!D16/'Órdenes según Instancia'!AC16)))</f>
        <v>1</v>
      </c>
      <c r="I16" s="29" t="str">
        <f>IF('Órdenes según Instancia'!I16=0,"-",IF('Órdenes según Instancia'!AC16=0,"-",('Órdenes según Instancia'!I16/'Órdenes según Instancia'!AC16)))</f>
        <v>-</v>
      </c>
      <c r="J16" s="29" t="str">
        <f>IF('Órdenes según Instancia'!N16=0,"-",IF('Órdenes según Instancia'!AC16=0,"-",('Órdenes según Instancia'!N16/'Órdenes según Instancia'!AC16)))</f>
        <v>-</v>
      </c>
      <c r="K16" s="29" t="str">
        <f>IF('Órdenes según Instancia'!S16=0,"-",IF('Órdenes según Instancia'!AC16=0,"-",('Órdenes según Instancia'!S16/'Órdenes según Instancia'!AC16)))</f>
        <v>-</v>
      </c>
      <c r="L16" s="29" t="str">
        <f>IF('Órdenes según Instancia'!X16=0,"-",IF('Órdenes según Instancia'!AC16=0,"-",('Órdenes según Instancia'!X16/'Órdenes según Instancia'!AC16)))</f>
        <v>-</v>
      </c>
      <c r="M16" s="29">
        <f>IF('Órdenes según Instancia'!E16=0,"-",IF('Órdenes según Instancia'!AD16=0,"-",('Órdenes según Instancia'!E16/'Órdenes según Instancia'!AD16)))</f>
        <v>0.9107142857142857</v>
      </c>
      <c r="N16" s="29" t="str">
        <f>IF('Órdenes según Instancia'!J16=0,"-",IF('Órdenes según Instancia'!AD16=0,"-",('Órdenes según Instancia'!J16/'Órdenes según Instancia'!AD16)))</f>
        <v>-</v>
      </c>
      <c r="O16" s="29">
        <f>IF('Órdenes según Instancia'!O16=0,"-",IF('Órdenes según Instancia'!AD16=0,"-",('Órdenes según Instancia'!O16/'Órdenes según Instancia'!AD16)))</f>
        <v>8.0357142857142863E-2</v>
      </c>
      <c r="P16" s="29">
        <f>IF('Órdenes según Instancia'!T16=0,"-",IF('Órdenes según Instancia'!AD16=0,"-",('Órdenes según Instancia'!T16/'Órdenes según Instancia'!AD16)))</f>
        <v>8.9285714285714281E-3</v>
      </c>
      <c r="Q16" s="29" t="str">
        <f>IF('Órdenes según Instancia'!Y16=0,"-",IF('Órdenes según Instancia'!AD16=0,"-",('Órdenes según Instancia'!Y16/'Órdenes según Instancia'!AD16)))</f>
        <v>-</v>
      </c>
      <c r="R16" s="29">
        <f>IF('Órdenes según Instancia'!F16=0,"-",IF('Órdenes según Instancia'!AE16=0,"-",('Órdenes según Instancia'!F16/'Órdenes según Instancia'!AE16)))</f>
        <v>1</v>
      </c>
      <c r="S16" s="29" t="str">
        <f>IF('Órdenes según Instancia'!K16=0,"-",IF('Órdenes según Instancia'!AE16=0,"-",('Órdenes según Instancia'!K16/'Órdenes según Instancia'!AE16)))</f>
        <v>-</v>
      </c>
      <c r="T16" s="29" t="str">
        <f>IF('Órdenes según Instancia'!P16=0,"-",IF('Órdenes según Instancia'!AE16=0,"-",('Órdenes según Instancia'!P16/'Órdenes según Instancia'!AE16)))</f>
        <v>-</v>
      </c>
      <c r="U16" s="29" t="str">
        <f>IF('Órdenes según Instancia'!U16=0,"-",IF('Órdenes según Instancia'!AE16=0,"-",('Órdenes según Instancia'!U16/('Órdenes según Instancia'!AE16))))</f>
        <v>-</v>
      </c>
      <c r="V16" s="29" t="str">
        <f>IF('Órdenes según Instancia'!Z16=0,"-",IF('Órdenes según Instancia'!AE16=0,"-",('Órdenes según Instancia'!Z16/'Órdenes según Instancia'!AE16)))</f>
        <v>-</v>
      </c>
    </row>
    <row r="17" spans="2:22" ht="20.100000000000001" customHeight="1" thickBot="1" x14ac:dyDescent="0.25">
      <c r="B17" s="4" t="s">
        <v>24</v>
      </c>
      <c r="C17" s="29">
        <f>IF('Órdenes según Instancia'!C17=0,"-",IF('Órdenes según Instancia'!AB17=0,"-",('Órdenes según Instancia'!C17/'Órdenes según Instancia'!AB17)))</f>
        <v>0.9642857142857143</v>
      </c>
      <c r="D17" s="29">
        <f>IF('Órdenes según Instancia'!H17=0,"-",IF('Órdenes según Instancia'!AB17=0,"-",('Órdenes según Instancia'!H17/'Órdenes según Instancia'!AB17)))</f>
        <v>1.1904761904761904E-2</v>
      </c>
      <c r="E17" s="29">
        <f>IF('Órdenes según Instancia'!M17=0,"-",IF('Órdenes según Instancia'!AB17=0,"-",('Órdenes según Instancia'!M17/'Órdenes según Instancia'!AB17)))</f>
        <v>2.3809523809523808E-2</v>
      </c>
      <c r="F17" s="29" t="str">
        <f>IF('Órdenes según Instancia'!R17=0,"-",IF('Órdenes según Instancia'!AB17=0,"-",('Órdenes según Instancia'!R17/'Órdenes según Instancia'!AB17)))</f>
        <v>-</v>
      </c>
      <c r="G17" s="29" t="str">
        <f>IF('Órdenes según Instancia'!W17=0,"-",IF('Órdenes según Instancia'!AB17=0,"-",('Órdenes según Instancia'!W17/'Órdenes según Instancia'!AB17)))</f>
        <v>-</v>
      </c>
      <c r="H17" s="29" t="str">
        <f>IF('Órdenes según Instancia'!D17=0,"-",IF('Órdenes según Instancia'!AC17=0,"-",('Órdenes según Instancia'!D17/'Órdenes según Instancia'!AC17)))</f>
        <v>-</v>
      </c>
      <c r="I17" s="29" t="str">
        <f>IF('Órdenes según Instancia'!I17=0,"-",IF('Órdenes según Instancia'!AC17=0,"-",('Órdenes según Instancia'!I17/'Órdenes según Instancia'!AC17)))</f>
        <v>-</v>
      </c>
      <c r="J17" s="29" t="str">
        <f>IF('Órdenes según Instancia'!N17=0,"-",IF('Órdenes según Instancia'!AC17=0,"-",('Órdenes según Instancia'!N17/'Órdenes según Instancia'!AC17)))</f>
        <v>-</v>
      </c>
      <c r="K17" s="29" t="str">
        <f>IF('Órdenes según Instancia'!S17=0,"-",IF('Órdenes según Instancia'!AC17=0,"-",('Órdenes según Instancia'!S17/'Órdenes según Instancia'!AC17)))</f>
        <v>-</v>
      </c>
      <c r="L17" s="29" t="str">
        <f>IF('Órdenes según Instancia'!X17=0,"-",IF('Órdenes según Instancia'!AC17=0,"-",('Órdenes según Instancia'!X17/'Órdenes según Instancia'!AC17)))</f>
        <v>-</v>
      </c>
      <c r="M17" s="29">
        <f>IF('Órdenes según Instancia'!E17=0,"-",IF('Órdenes según Instancia'!AD17=0,"-",('Órdenes según Instancia'!E17/'Órdenes según Instancia'!AD17)))</f>
        <v>0.95161290322580649</v>
      </c>
      <c r="N17" s="29">
        <f>IF('Órdenes según Instancia'!J17=0,"-",IF('Órdenes según Instancia'!AD17=0,"-",('Órdenes según Instancia'!J17/'Órdenes según Instancia'!AD17)))</f>
        <v>1.6129032258064516E-2</v>
      </c>
      <c r="O17" s="29">
        <f>IF('Órdenes según Instancia'!O17=0,"-",IF('Órdenes según Instancia'!AD17=0,"-",('Órdenes según Instancia'!O17/'Órdenes según Instancia'!AD17)))</f>
        <v>3.2258064516129031E-2</v>
      </c>
      <c r="P17" s="29" t="str">
        <f>IF('Órdenes según Instancia'!T17=0,"-",IF('Órdenes según Instancia'!AD17=0,"-",('Órdenes según Instancia'!T17/'Órdenes según Instancia'!AD17)))</f>
        <v>-</v>
      </c>
      <c r="Q17" s="29" t="str">
        <f>IF('Órdenes según Instancia'!Y17=0,"-",IF('Órdenes según Instancia'!AD17=0,"-",('Órdenes según Instancia'!Y17/'Órdenes según Instancia'!AD17)))</f>
        <v>-</v>
      </c>
      <c r="R17" s="29">
        <f>IF('Órdenes según Instancia'!F17=0,"-",IF('Órdenes según Instancia'!AE17=0,"-",('Órdenes según Instancia'!F17/'Órdenes según Instancia'!AE17)))</f>
        <v>1</v>
      </c>
      <c r="S17" s="29" t="str">
        <f>IF('Órdenes según Instancia'!K17=0,"-",IF('Órdenes según Instancia'!AE17=0,"-",('Órdenes según Instancia'!K17/'Órdenes según Instancia'!AE17)))</f>
        <v>-</v>
      </c>
      <c r="T17" s="29" t="str">
        <f>IF('Órdenes según Instancia'!P17=0,"-",IF('Órdenes según Instancia'!AE17=0,"-",('Órdenes según Instancia'!P17/'Órdenes según Instancia'!AE17)))</f>
        <v>-</v>
      </c>
      <c r="U17" s="29" t="str">
        <f>IF('Órdenes según Instancia'!U17=0,"-",IF('Órdenes según Instancia'!AE17=0,"-",('Órdenes según Instancia'!U17/('Órdenes según Instancia'!AE17))))</f>
        <v>-</v>
      </c>
      <c r="V17" s="29" t="str">
        <f>IF('Órdenes según Instancia'!Z17=0,"-",IF('Órdenes según Instancia'!AE17=0,"-",('Órdenes según Instancia'!Z17/'Órdenes según Instancia'!AE17)))</f>
        <v>-</v>
      </c>
    </row>
    <row r="18" spans="2:22" ht="20.100000000000001" customHeight="1" thickBot="1" x14ac:dyDescent="0.25">
      <c r="B18" s="4" t="s">
        <v>25</v>
      </c>
      <c r="C18" s="29">
        <f>IF('Órdenes según Instancia'!C18=0,"-",IF('Órdenes según Instancia'!AB18=0,"-",('Órdenes según Instancia'!C18/'Órdenes según Instancia'!AB18)))</f>
        <v>0.98</v>
      </c>
      <c r="D18" s="29" t="str">
        <f>IF('Órdenes según Instancia'!H18=0,"-",IF('Órdenes según Instancia'!AB18=0,"-",('Órdenes según Instancia'!H18/'Órdenes según Instancia'!AB18)))</f>
        <v>-</v>
      </c>
      <c r="E18" s="29">
        <f>IF('Órdenes según Instancia'!M18=0,"-",IF('Órdenes según Instancia'!AB18=0,"-",('Órdenes según Instancia'!M18/'Órdenes según Instancia'!AB18)))</f>
        <v>0.02</v>
      </c>
      <c r="F18" s="29" t="str">
        <f>IF('Órdenes según Instancia'!R18=0,"-",IF('Órdenes según Instancia'!AB18=0,"-",('Órdenes según Instancia'!R18/'Órdenes según Instancia'!AB18)))</f>
        <v>-</v>
      </c>
      <c r="G18" s="29" t="str">
        <f>IF('Órdenes según Instancia'!W18=0,"-",IF('Órdenes según Instancia'!AB18=0,"-",('Órdenes según Instancia'!W18/'Órdenes según Instancia'!AB18)))</f>
        <v>-</v>
      </c>
      <c r="H18" s="29" t="str">
        <f>IF('Órdenes según Instancia'!D18=0,"-",IF('Órdenes según Instancia'!AC18=0,"-",('Órdenes según Instancia'!D18/'Órdenes según Instancia'!AC18)))</f>
        <v>-</v>
      </c>
      <c r="I18" s="29" t="str">
        <f>IF('Órdenes según Instancia'!I18=0,"-",IF('Órdenes según Instancia'!AC18=0,"-",('Órdenes según Instancia'!I18/'Órdenes según Instancia'!AC18)))</f>
        <v>-</v>
      </c>
      <c r="J18" s="29" t="str">
        <f>IF('Órdenes según Instancia'!N18=0,"-",IF('Órdenes según Instancia'!AC18=0,"-",('Órdenes según Instancia'!N18/'Órdenes según Instancia'!AC18)))</f>
        <v>-</v>
      </c>
      <c r="K18" s="29" t="str">
        <f>IF('Órdenes según Instancia'!S18=0,"-",IF('Órdenes según Instancia'!AC18=0,"-",('Órdenes según Instancia'!S18/'Órdenes según Instancia'!AC18)))</f>
        <v>-</v>
      </c>
      <c r="L18" s="29" t="str">
        <f>IF('Órdenes según Instancia'!X18=0,"-",IF('Órdenes según Instancia'!AC18=0,"-",('Órdenes según Instancia'!X18/'Órdenes según Instancia'!AC18)))</f>
        <v>-</v>
      </c>
      <c r="M18" s="29">
        <f>IF('Órdenes según Instancia'!E18=0,"-",IF('Órdenes según Instancia'!AD18=0,"-",('Órdenes según Instancia'!E18/'Órdenes según Instancia'!AD18)))</f>
        <v>0.97727272727272729</v>
      </c>
      <c r="N18" s="29" t="str">
        <f>IF('Órdenes según Instancia'!J18=0,"-",IF('Órdenes según Instancia'!AD18=0,"-",('Órdenes según Instancia'!J18/'Órdenes según Instancia'!AD18)))</f>
        <v>-</v>
      </c>
      <c r="O18" s="29">
        <f>IF('Órdenes según Instancia'!O18=0,"-",IF('Órdenes según Instancia'!AD18=0,"-",('Órdenes según Instancia'!O18/'Órdenes según Instancia'!AD18)))</f>
        <v>2.2727272727272728E-2</v>
      </c>
      <c r="P18" s="29" t="str">
        <f>IF('Órdenes según Instancia'!T18=0,"-",IF('Órdenes según Instancia'!AD18=0,"-",('Órdenes según Instancia'!T18/'Órdenes según Instancia'!AD18)))</f>
        <v>-</v>
      </c>
      <c r="Q18" s="29" t="str">
        <f>IF('Órdenes según Instancia'!Y18=0,"-",IF('Órdenes según Instancia'!AD18=0,"-",('Órdenes según Instancia'!Y18/'Órdenes según Instancia'!AD18)))</f>
        <v>-</v>
      </c>
      <c r="R18" s="29">
        <f>IF('Órdenes según Instancia'!F18=0,"-",IF('Órdenes según Instancia'!AE18=0,"-",('Órdenes según Instancia'!F18/'Órdenes según Instancia'!AE18)))</f>
        <v>1</v>
      </c>
      <c r="S18" s="29" t="str">
        <f>IF('Órdenes según Instancia'!K18=0,"-",IF('Órdenes según Instancia'!AE18=0,"-",('Órdenes según Instancia'!K18/'Órdenes según Instancia'!AE18)))</f>
        <v>-</v>
      </c>
      <c r="T18" s="29" t="str">
        <f>IF('Órdenes según Instancia'!P18=0,"-",IF('Órdenes según Instancia'!AE18=0,"-",('Órdenes según Instancia'!P18/'Órdenes según Instancia'!AE18)))</f>
        <v>-</v>
      </c>
      <c r="U18" s="29" t="str">
        <f>IF('Órdenes según Instancia'!U18=0,"-",IF('Órdenes según Instancia'!AE18=0,"-",('Órdenes según Instancia'!U18/('Órdenes según Instancia'!AE18))))</f>
        <v>-</v>
      </c>
      <c r="V18" s="29" t="str">
        <f>IF('Órdenes según Instancia'!Z18=0,"-",IF('Órdenes según Instancia'!AE18=0,"-",('Órdenes según Instancia'!Z18/'Órdenes según Instancia'!AE18)))</f>
        <v>-</v>
      </c>
    </row>
    <row r="19" spans="2:22" ht="20.100000000000001" customHeight="1" thickBot="1" x14ac:dyDescent="0.25">
      <c r="B19" s="4" t="s">
        <v>26</v>
      </c>
      <c r="C19" s="29">
        <f>IF('Órdenes según Instancia'!C19=0,"-",IF('Órdenes según Instancia'!AB19=0,"-",('Órdenes según Instancia'!C19/'Órdenes según Instancia'!AB19)))</f>
        <v>0.72376873661670238</v>
      </c>
      <c r="D19" s="29" t="str">
        <f>IF('Órdenes según Instancia'!H19=0,"-",IF('Órdenes según Instancia'!AB19=0,"-",('Órdenes según Instancia'!H19/'Órdenes según Instancia'!AB19)))</f>
        <v>-</v>
      </c>
      <c r="E19" s="29">
        <f>IF('Órdenes según Instancia'!M19=0,"-",IF('Órdenes según Instancia'!AB19=0,"-",('Órdenes según Instancia'!M19/'Órdenes según Instancia'!AB19)))</f>
        <v>0.17344753747323341</v>
      </c>
      <c r="F19" s="29">
        <f>IF('Órdenes según Instancia'!R19=0,"-",IF('Órdenes según Instancia'!AB19=0,"-",('Órdenes según Instancia'!R19/'Órdenes según Instancia'!AB19)))</f>
        <v>0.10278372591006424</v>
      </c>
      <c r="G19" s="29" t="str">
        <f>IF('Órdenes según Instancia'!W19=0,"-",IF('Órdenes según Instancia'!AB19=0,"-",('Órdenes según Instancia'!W19/'Órdenes según Instancia'!AB19)))</f>
        <v>-</v>
      </c>
      <c r="H19" s="29">
        <f>IF('Órdenes según Instancia'!D19=0,"-",IF('Órdenes según Instancia'!AC19=0,"-",('Órdenes según Instancia'!D19/'Órdenes según Instancia'!AC19)))</f>
        <v>1</v>
      </c>
      <c r="I19" s="29" t="str">
        <f>IF('Órdenes según Instancia'!I19=0,"-",IF('Órdenes según Instancia'!AC19=0,"-",('Órdenes según Instancia'!I19/'Órdenes según Instancia'!AC19)))</f>
        <v>-</v>
      </c>
      <c r="J19" s="29" t="str">
        <f>IF('Órdenes según Instancia'!N19=0,"-",IF('Órdenes según Instancia'!AC19=0,"-",('Órdenes según Instancia'!N19/'Órdenes según Instancia'!AC19)))</f>
        <v>-</v>
      </c>
      <c r="K19" s="29" t="str">
        <f>IF('Órdenes según Instancia'!S19=0,"-",IF('Órdenes según Instancia'!AC19=0,"-",('Órdenes según Instancia'!S19/'Órdenes según Instancia'!AC19)))</f>
        <v>-</v>
      </c>
      <c r="L19" s="29" t="str">
        <f>IF('Órdenes según Instancia'!X19=0,"-",IF('Órdenes según Instancia'!AC19=0,"-",('Órdenes según Instancia'!X19/'Órdenes según Instancia'!AC19)))</f>
        <v>-</v>
      </c>
      <c r="M19" s="29">
        <f>IF('Órdenes según Instancia'!E19=0,"-",IF('Órdenes según Instancia'!AD19=0,"-",('Órdenes según Instancia'!E19/'Órdenes según Instancia'!AD19)))</f>
        <v>0.60790273556231</v>
      </c>
      <c r="N19" s="29" t="str">
        <f>IF('Órdenes según Instancia'!J19=0,"-",IF('Órdenes según Instancia'!AD19=0,"-",('Órdenes según Instancia'!J19/'Órdenes según Instancia'!AD19)))</f>
        <v>-</v>
      </c>
      <c r="O19" s="29">
        <f>IF('Órdenes según Instancia'!O19=0,"-",IF('Órdenes según Instancia'!AD19=0,"-",('Órdenes según Instancia'!O19/'Órdenes según Instancia'!AD19)))</f>
        <v>0.24620060790273557</v>
      </c>
      <c r="P19" s="29">
        <f>IF('Órdenes según Instancia'!T19=0,"-",IF('Órdenes según Instancia'!AD19=0,"-",('Órdenes según Instancia'!T19/'Órdenes según Instancia'!AD19)))</f>
        <v>0.1458966565349544</v>
      </c>
      <c r="Q19" s="29" t="str">
        <f>IF('Órdenes según Instancia'!Y19=0,"-",IF('Órdenes según Instancia'!AD19=0,"-",('Órdenes según Instancia'!Y19/'Órdenes según Instancia'!AD19)))</f>
        <v>-</v>
      </c>
      <c r="R19" s="29">
        <f>IF('Órdenes según Instancia'!F19=0,"-",IF('Órdenes según Instancia'!AE19=0,"-",('Órdenes según Instancia'!F19/'Órdenes según Instancia'!AE19)))</f>
        <v>1</v>
      </c>
      <c r="S19" s="29" t="str">
        <f>IF('Órdenes según Instancia'!K19=0,"-",IF('Órdenes según Instancia'!AE19=0,"-",('Órdenes según Instancia'!K19/'Órdenes según Instancia'!AE19)))</f>
        <v>-</v>
      </c>
      <c r="T19" s="29" t="str">
        <f>IF('Órdenes según Instancia'!P19=0,"-",IF('Órdenes según Instancia'!AE19=0,"-",('Órdenes según Instancia'!P19/'Órdenes según Instancia'!AE19)))</f>
        <v>-</v>
      </c>
      <c r="U19" s="29" t="str">
        <f>IF('Órdenes según Instancia'!U19=0,"-",IF('Órdenes según Instancia'!AE19=0,"-",('Órdenes según Instancia'!U19/('Órdenes según Instancia'!AE19))))</f>
        <v>-</v>
      </c>
      <c r="V19" s="29" t="str">
        <f>IF('Órdenes según Instancia'!Z19=0,"-",IF('Órdenes según Instancia'!AE19=0,"-",('Órdenes según Instancia'!Z19/'Órdenes según Instancia'!AE19)))</f>
        <v>-</v>
      </c>
    </row>
    <row r="20" spans="2:22" ht="20.100000000000001" customHeight="1" thickBot="1" x14ac:dyDescent="0.25">
      <c r="B20" s="4" t="s">
        <v>27</v>
      </c>
      <c r="C20" s="29">
        <f>IF('Órdenes según Instancia'!C20=0,"-",IF('Órdenes según Instancia'!AB20=0,"-",('Órdenes según Instancia'!C20/'Órdenes según Instancia'!AB20)))</f>
        <v>0.98333333333333328</v>
      </c>
      <c r="D20" s="29" t="str">
        <f>IF('Órdenes según Instancia'!H20=0,"-",IF('Órdenes según Instancia'!AB20=0,"-",('Órdenes según Instancia'!H20/'Órdenes según Instancia'!AB20)))</f>
        <v>-</v>
      </c>
      <c r="E20" s="29">
        <f>IF('Órdenes según Instancia'!M20=0,"-",IF('Órdenes según Instancia'!AB20=0,"-",('Órdenes según Instancia'!M20/'Órdenes según Instancia'!AB20)))</f>
        <v>1.6666666666666666E-2</v>
      </c>
      <c r="F20" s="29" t="str">
        <f>IF('Órdenes según Instancia'!R20=0,"-",IF('Órdenes según Instancia'!AB20=0,"-",('Órdenes según Instancia'!R20/'Órdenes según Instancia'!AB20)))</f>
        <v>-</v>
      </c>
      <c r="G20" s="29" t="str">
        <f>IF('Órdenes según Instancia'!W20=0,"-",IF('Órdenes según Instancia'!AB20=0,"-",('Órdenes según Instancia'!W20/'Órdenes según Instancia'!AB20)))</f>
        <v>-</v>
      </c>
      <c r="H20" s="29" t="str">
        <f>IF('Órdenes según Instancia'!D20=0,"-",IF('Órdenes según Instancia'!AC20=0,"-",('Órdenes según Instancia'!D20/'Órdenes según Instancia'!AC20)))</f>
        <v>-</v>
      </c>
      <c r="I20" s="29" t="str">
        <f>IF('Órdenes según Instancia'!I20=0,"-",IF('Órdenes según Instancia'!AC20=0,"-",('Órdenes según Instancia'!I20/'Órdenes según Instancia'!AC20)))</f>
        <v>-</v>
      </c>
      <c r="J20" s="29" t="str">
        <f>IF('Órdenes según Instancia'!N20=0,"-",IF('Órdenes según Instancia'!AC20=0,"-",('Órdenes según Instancia'!N20/'Órdenes según Instancia'!AC20)))</f>
        <v>-</v>
      </c>
      <c r="K20" s="29" t="str">
        <f>IF('Órdenes según Instancia'!S20=0,"-",IF('Órdenes según Instancia'!AC20=0,"-",('Órdenes según Instancia'!S20/'Órdenes según Instancia'!AC20)))</f>
        <v>-</v>
      </c>
      <c r="L20" s="29" t="str">
        <f>IF('Órdenes según Instancia'!X20=0,"-",IF('Órdenes según Instancia'!AC20=0,"-",('Órdenes según Instancia'!X20/'Órdenes según Instancia'!AC20)))</f>
        <v>-</v>
      </c>
      <c r="M20" s="29">
        <f>IF('Órdenes según Instancia'!E20=0,"-",IF('Órdenes según Instancia'!AD20=0,"-",('Órdenes según Instancia'!E20/'Órdenes según Instancia'!AD20)))</f>
        <v>0.96153846153846156</v>
      </c>
      <c r="N20" s="29" t="str">
        <f>IF('Órdenes según Instancia'!J20=0,"-",IF('Órdenes según Instancia'!AD20=0,"-",('Órdenes según Instancia'!J20/'Órdenes según Instancia'!AD20)))</f>
        <v>-</v>
      </c>
      <c r="O20" s="29">
        <f>IF('Órdenes según Instancia'!O20=0,"-",IF('Órdenes según Instancia'!AD20=0,"-",('Órdenes según Instancia'!O20/'Órdenes según Instancia'!AD20)))</f>
        <v>3.8461538461538464E-2</v>
      </c>
      <c r="P20" s="29" t="str">
        <f>IF('Órdenes según Instancia'!T20=0,"-",IF('Órdenes según Instancia'!AD20=0,"-",('Órdenes según Instancia'!T20/'Órdenes según Instancia'!AD20)))</f>
        <v>-</v>
      </c>
      <c r="Q20" s="29" t="str">
        <f>IF('Órdenes según Instancia'!Y20=0,"-",IF('Órdenes según Instancia'!AD20=0,"-",('Órdenes según Instancia'!Y20/'Órdenes según Instancia'!AD20)))</f>
        <v>-</v>
      </c>
      <c r="R20" s="29">
        <f>IF('Órdenes según Instancia'!F20=0,"-",IF('Órdenes según Instancia'!AE20=0,"-",('Órdenes según Instancia'!F20/'Órdenes según Instancia'!AE20)))</f>
        <v>1</v>
      </c>
      <c r="S20" s="29" t="str">
        <f>IF('Órdenes según Instancia'!K20=0,"-",IF('Órdenes según Instancia'!AE20=0,"-",('Órdenes según Instancia'!K20/'Órdenes según Instancia'!AE20)))</f>
        <v>-</v>
      </c>
      <c r="T20" s="29" t="str">
        <f>IF('Órdenes según Instancia'!P20=0,"-",IF('Órdenes según Instancia'!AE20=0,"-",('Órdenes según Instancia'!P20/'Órdenes según Instancia'!AE20)))</f>
        <v>-</v>
      </c>
      <c r="U20" s="29" t="str">
        <f>IF('Órdenes según Instancia'!U20=0,"-",IF('Órdenes según Instancia'!AE20=0,"-",('Órdenes según Instancia'!U20/('Órdenes según Instancia'!AE20))))</f>
        <v>-</v>
      </c>
      <c r="V20" s="29" t="str">
        <f>IF('Órdenes según Instancia'!Z20=0,"-",IF('Órdenes según Instancia'!AE20=0,"-",('Órdenes según Instancia'!Z20/'Órdenes según Instancia'!AE20)))</f>
        <v>-</v>
      </c>
    </row>
    <row r="21" spans="2:22" ht="20.100000000000001" customHeight="1" thickBot="1" x14ac:dyDescent="0.25">
      <c r="B21" s="4" t="s">
        <v>28</v>
      </c>
      <c r="C21" s="29">
        <f>IF('Órdenes según Instancia'!C21=0,"-",IF('Órdenes según Instancia'!AB21=0,"-",('Órdenes según Instancia'!C21/'Órdenes según Instancia'!AB21)))</f>
        <v>0.98</v>
      </c>
      <c r="D21" s="29" t="str">
        <f>IF('Órdenes según Instancia'!H21=0,"-",IF('Órdenes según Instancia'!AB21=0,"-",('Órdenes según Instancia'!H21/'Órdenes según Instancia'!AB21)))</f>
        <v>-</v>
      </c>
      <c r="E21" s="29">
        <f>IF('Órdenes según Instancia'!M21=0,"-",IF('Órdenes según Instancia'!AB21=0,"-",('Órdenes según Instancia'!M21/'Órdenes según Instancia'!AB21)))</f>
        <v>0.02</v>
      </c>
      <c r="F21" s="29" t="str">
        <f>IF('Órdenes según Instancia'!R21=0,"-",IF('Órdenes según Instancia'!AB21=0,"-",('Órdenes según Instancia'!R21/'Órdenes según Instancia'!AB21)))</f>
        <v>-</v>
      </c>
      <c r="G21" s="29" t="str">
        <f>IF('Órdenes según Instancia'!W21=0,"-",IF('Órdenes según Instancia'!AB21=0,"-",('Órdenes según Instancia'!W21/'Órdenes según Instancia'!AB21)))</f>
        <v>-</v>
      </c>
      <c r="H21" s="29" t="str">
        <f>IF('Órdenes según Instancia'!D21=0,"-",IF('Órdenes según Instancia'!AC21=0,"-",('Órdenes según Instancia'!D21/'Órdenes según Instancia'!AC21)))</f>
        <v>-</v>
      </c>
      <c r="I21" s="29" t="str">
        <f>IF('Órdenes según Instancia'!I21=0,"-",IF('Órdenes según Instancia'!AC21=0,"-",('Órdenes según Instancia'!I21/'Órdenes según Instancia'!AC21)))</f>
        <v>-</v>
      </c>
      <c r="J21" s="29" t="str">
        <f>IF('Órdenes según Instancia'!N21=0,"-",IF('Órdenes según Instancia'!AC21=0,"-",('Órdenes según Instancia'!N21/'Órdenes según Instancia'!AC21)))</f>
        <v>-</v>
      </c>
      <c r="K21" s="29" t="str">
        <f>IF('Órdenes según Instancia'!S21=0,"-",IF('Órdenes según Instancia'!AC21=0,"-",('Órdenes según Instancia'!S21/'Órdenes según Instancia'!AC21)))</f>
        <v>-</v>
      </c>
      <c r="L21" s="29" t="str">
        <f>IF('Órdenes según Instancia'!X21=0,"-",IF('Órdenes según Instancia'!AC21=0,"-",('Órdenes según Instancia'!X21/'Órdenes según Instancia'!AC21)))</f>
        <v>-</v>
      </c>
      <c r="M21" s="29">
        <f>IF('Órdenes según Instancia'!E21=0,"-",IF('Órdenes según Instancia'!AD21=0,"-",('Órdenes según Instancia'!E21/'Órdenes según Instancia'!AD21)))</f>
        <v>0.97388059701492535</v>
      </c>
      <c r="N21" s="29" t="str">
        <f>IF('Órdenes según Instancia'!J21=0,"-",IF('Órdenes según Instancia'!AD21=0,"-",('Órdenes según Instancia'!J21/'Órdenes según Instancia'!AD21)))</f>
        <v>-</v>
      </c>
      <c r="O21" s="29">
        <f>IF('Órdenes según Instancia'!O21=0,"-",IF('Órdenes según Instancia'!AD21=0,"-",('Órdenes según Instancia'!O21/'Órdenes según Instancia'!AD21)))</f>
        <v>2.6119402985074626E-2</v>
      </c>
      <c r="P21" s="29" t="str">
        <f>IF('Órdenes según Instancia'!T21=0,"-",IF('Órdenes según Instancia'!AD21=0,"-",('Órdenes según Instancia'!T21/'Órdenes según Instancia'!AD21)))</f>
        <v>-</v>
      </c>
      <c r="Q21" s="29" t="str">
        <f>IF('Órdenes según Instancia'!Y21=0,"-",IF('Órdenes según Instancia'!AD21=0,"-",('Órdenes según Instancia'!Y21/'Órdenes según Instancia'!AD21)))</f>
        <v>-</v>
      </c>
      <c r="R21" s="29">
        <f>IF('Órdenes según Instancia'!F21=0,"-",IF('Órdenes según Instancia'!AE21=0,"-",('Órdenes según Instancia'!F21/'Órdenes según Instancia'!AE21)))</f>
        <v>1</v>
      </c>
      <c r="S21" s="29" t="str">
        <f>IF('Órdenes según Instancia'!K21=0,"-",IF('Órdenes según Instancia'!AE21=0,"-",('Órdenes según Instancia'!K21/'Órdenes según Instancia'!AE21)))</f>
        <v>-</v>
      </c>
      <c r="T21" s="29" t="str">
        <f>IF('Órdenes según Instancia'!P21=0,"-",IF('Órdenes según Instancia'!AE21=0,"-",('Órdenes según Instancia'!P21/'Órdenes según Instancia'!AE21)))</f>
        <v>-</v>
      </c>
      <c r="U21" s="29" t="str">
        <f>IF('Órdenes según Instancia'!U21=0,"-",IF('Órdenes según Instancia'!AE21=0,"-",('Órdenes según Instancia'!U21/('Órdenes según Instancia'!AE21))))</f>
        <v>-</v>
      </c>
      <c r="V21" s="29" t="str">
        <f>IF('Órdenes según Instancia'!Z21=0,"-",IF('Órdenes según Instancia'!AE21=0,"-",('Órdenes según Instancia'!Z21/'Órdenes según Instancia'!AE21)))</f>
        <v>-</v>
      </c>
    </row>
    <row r="22" spans="2:22" ht="20.100000000000001" customHeight="1" thickBot="1" x14ac:dyDescent="0.25">
      <c r="B22" s="4" t="s">
        <v>29</v>
      </c>
      <c r="C22" s="29">
        <f>IF('Órdenes según Instancia'!C22=0,"-",IF('Órdenes según Instancia'!AB22=0,"-",('Órdenes según Instancia'!C22/'Órdenes según Instancia'!AB22)))</f>
        <v>0.95738636363636365</v>
      </c>
      <c r="D22" s="29" t="str">
        <f>IF('Órdenes según Instancia'!H22=0,"-",IF('Órdenes según Instancia'!AB22=0,"-",('Órdenes según Instancia'!H22/'Órdenes según Instancia'!AB22)))</f>
        <v>-</v>
      </c>
      <c r="E22" s="29">
        <f>IF('Órdenes según Instancia'!M22=0,"-",IF('Órdenes según Instancia'!AB22=0,"-",('Órdenes según Instancia'!M22/'Órdenes según Instancia'!AB22)))</f>
        <v>3.125E-2</v>
      </c>
      <c r="F22" s="29">
        <f>IF('Órdenes según Instancia'!R22=0,"-",IF('Órdenes según Instancia'!AB22=0,"-",('Órdenes según Instancia'!R22/'Órdenes según Instancia'!AB22)))</f>
        <v>1.1363636363636364E-2</v>
      </c>
      <c r="G22" s="29" t="str">
        <f>IF('Órdenes según Instancia'!W22=0,"-",IF('Órdenes según Instancia'!AB22=0,"-",('Órdenes según Instancia'!W22/'Órdenes según Instancia'!AB22)))</f>
        <v>-</v>
      </c>
      <c r="H22" s="29" t="str">
        <f>IF('Órdenes según Instancia'!D22=0,"-",IF('Órdenes según Instancia'!AC22=0,"-",('Órdenes según Instancia'!D22/'Órdenes según Instancia'!AC22)))</f>
        <v>-</v>
      </c>
      <c r="I22" s="29" t="str">
        <f>IF('Órdenes según Instancia'!I22=0,"-",IF('Órdenes según Instancia'!AC22=0,"-",('Órdenes según Instancia'!I22/'Órdenes según Instancia'!AC22)))</f>
        <v>-</v>
      </c>
      <c r="J22" s="29" t="str">
        <f>IF('Órdenes según Instancia'!N22=0,"-",IF('Órdenes según Instancia'!AC22=0,"-",('Órdenes según Instancia'!N22/'Órdenes según Instancia'!AC22)))</f>
        <v>-</v>
      </c>
      <c r="K22" s="29" t="str">
        <f>IF('Órdenes según Instancia'!S22=0,"-",IF('Órdenes según Instancia'!AC22=0,"-",('Órdenes según Instancia'!S22/'Órdenes según Instancia'!AC22)))</f>
        <v>-</v>
      </c>
      <c r="L22" s="29" t="str">
        <f>IF('Órdenes según Instancia'!X22=0,"-",IF('Órdenes según Instancia'!AC22=0,"-",('Órdenes según Instancia'!X22/'Órdenes según Instancia'!AC22)))</f>
        <v>-</v>
      </c>
      <c r="M22" s="29">
        <f>IF('Órdenes según Instancia'!E22=0,"-",IF('Órdenes según Instancia'!AD22=0,"-",('Órdenes según Instancia'!E22/'Órdenes según Instancia'!AD22)))</f>
        <v>0.94296577946768056</v>
      </c>
      <c r="N22" s="29" t="str">
        <f>IF('Órdenes según Instancia'!J22=0,"-",IF('Órdenes según Instancia'!AD22=0,"-",('Órdenes según Instancia'!J22/'Órdenes según Instancia'!AD22)))</f>
        <v>-</v>
      </c>
      <c r="O22" s="29">
        <f>IF('Órdenes según Instancia'!O22=0,"-",IF('Órdenes según Instancia'!AD22=0,"-",('Órdenes según Instancia'!O22/'Órdenes según Instancia'!AD22)))</f>
        <v>4.1825095057034217E-2</v>
      </c>
      <c r="P22" s="29">
        <f>IF('Órdenes según Instancia'!T22=0,"-",IF('Órdenes según Instancia'!AD22=0,"-",('Órdenes según Instancia'!T22/'Órdenes según Instancia'!AD22)))</f>
        <v>1.5209125475285171E-2</v>
      </c>
      <c r="Q22" s="29" t="str">
        <f>IF('Órdenes según Instancia'!Y22=0,"-",IF('Órdenes según Instancia'!AD22=0,"-",('Órdenes según Instancia'!Y22/'Órdenes según Instancia'!AD22)))</f>
        <v>-</v>
      </c>
      <c r="R22" s="29">
        <f>IF('Órdenes según Instancia'!F22=0,"-",IF('Órdenes según Instancia'!AE22=0,"-",('Órdenes según Instancia'!F22/'Órdenes según Instancia'!AE22)))</f>
        <v>1</v>
      </c>
      <c r="S22" s="29" t="str">
        <f>IF('Órdenes según Instancia'!K22=0,"-",IF('Órdenes según Instancia'!AE22=0,"-",('Órdenes según Instancia'!K22/'Órdenes según Instancia'!AE22)))</f>
        <v>-</v>
      </c>
      <c r="T22" s="29" t="str">
        <f>IF('Órdenes según Instancia'!P22=0,"-",IF('Órdenes según Instancia'!AE22=0,"-",('Órdenes según Instancia'!P22/'Órdenes según Instancia'!AE22)))</f>
        <v>-</v>
      </c>
      <c r="U22" s="29" t="str">
        <f>IF('Órdenes según Instancia'!U22=0,"-",IF('Órdenes según Instancia'!AE22=0,"-",('Órdenes según Instancia'!U22/('Órdenes según Instancia'!AE22))))</f>
        <v>-</v>
      </c>
      <c r="V22" s="29" t="str">
        <f>IF('Órdenes según Instancia'!Z22=0,"-",IF('Órdenes según Instancia'!AE22=0,"-",('Órdenes según Instancia'!Z22/'Órdenes según Instancia'!AE22)))</f>
        <v>-</v>
      </c>
    </row>
    <row r="23" spans="2:22" ht="20.100000000000001" customHeight="1" thickBot="1" x14ac:dyDescent="0.25">
      <c r="B23" s="4" t="s">
        <v>30</v>
      </c>
      <c r="C23" s="29">
        <f>IF('Órdenes según Instancia'!C23=0,"-",IF('Órdenes según Instancia'!AB23=0,"-",('Órdenes según Instancia'!C23/'Órdenes según Instancia'!AB23)))</f>
        <v>0.98588899341486358</v>
      </c>
      <c r="D23" s="29">
        <f>IF('Órdenes según Instancia'!H23=0,"-",IF('Órdenes según Instancia'!AB23=0,"-",('Órdenes según Instancia'!H23/'Órdenes según Instancia'!AB23)))</f>
        <v>9.4073377234242712E-4</v>
      </c>
      <c r="E23" s="29">
        <f>IF('Órdenes según Instancia'!M23=0,"-",IF('Órdenes según Instancia'!AB23=0,"-",('Órdenes según Instancia'!M23/'Órdenes según Instancia'!AB23)))</f>
        <v>1.0348071495766699E-2</v>
      </c>
      <c r="F23" s="29">
        <f>IF('Órdenes según Instancia'!R23=0,"-",IF('Órdenes según Instancia'!AB23=0,"-",('Órdenes según Instancia'!R23/'Órdenes según Instancia'!AB23)))</f>
        <v>2.8222013170272815E-3</v>
      </c>
      <c r="G23" s="29" t="str">
        <f>IF('Órdenes según Instancia'!W23=0,"-",IF('Órdenes según Instancia'!AB23=0,"-",('Órdenes según Instancia'!W23/'Órdenes según Instancia'!AB23)))</f>
        <v>-</v>
      </c>
      <c r="H23" s="29">
        <f>IF('Órdenes según Instancia'!D23=0,"-",IF('Órdenes según Instancia'!AC23=0,"-",('Órdenes según Instancia'!D23/'Órdenes según Instancia'!AC23)))</f>
        <v>1</v>
      </c>
      <c r="I23" s="29" t="str">
        <f>IF('Órdenes según Instancia'!I23=0,"-",IF('Órdenes según Instancia'!AC23=0,"-",('Órdenes según Instancia'!I23/'Órdenes según Instancia'!AC23)))</f>
        <v>-</v>
      </c>
      <c r="J23" s="29" t="str">
        <f>IF('Órdenes según Instancia'!N23=0,"-",IF('Órdenes según Instancia'!AC23=0,"-",('Órdenes según Instancia'!N23/'Órdenes según Instancia'!AC23)))</f>
        <v>-</v>
      </c>
      <c r="K23" s="29" t="str">
        <f>IF('Órdenes según Instancia'!S23=0,"-",IF('Órdenes según Instancia'!AC23=0,"-",('Órdenes según Instancia'!S23/'Órdenes según Instancia'!AC23)))</f>
        <v>-</v>
      </c>
      <c r="L23" s="29" t="str">
        <f>IF('Órdenes según Instancia'!X23=0,"-",IF('Órdenes según Instancia'!AC23=0,"-",('Órdenes según Instancia'!X23/'Órdenes según Instancia'!AC23)))</f>
        <v>-</v>
      </c>
      <c r="M23" s="29">
        <f>IF('Órdenes según Instancia'!E23=0,"-",IF('Órdenes según Instancia'!AD23=0,"-",('Órdenes según Instancia'!E23/'Órdenes según Instancia'!AD23)))</f>
        <v>0.97590361445783136</v>
      </c>
      <c r="N23" s="29">
        <f>IF('Órdenes según Instancia'!J23=0,"-",IF('Órdenes según Instancia'!AD23=0,"-",('Órdenes según Instancia'!J23/'Órdenes según Instancia'!AD23)))</f>
        <v>2.008032128514056E-3</v>
      </c>
      <c r="O23" s="29">
        <f>IF('Órdenes según Instancia'!O23=0,"-",IF('Órdenes según Instancia'!AD23=0,"-",('Órdenes según Instancia'!O23/'Órdenes según Instancia'!AD23)))</f>
        <v>1.6064257028112448E-2</v>
      </c>
      <c r="P23" s="29">
        <f>IF('Órdenes según Instancia'!T23=0,"-",IF('Órdenes según Instancia'!AD23=0,"-",('Órdenes según Instancia'!T23/'Órdenes según Instancia'!AD23)))</f>
        <v>6.024096385542169E-3</v>
      </c>
      <c r="Q23" s="29" t="str">
        <f>IF('Órdenes según Instancia'!Y23=0,"-",IF('Órdenes según Instancia'!AD23=0,"-",('Órdenes según Instancia'!Y23/'Órdenes según Instancia'!AD23)))</f>
        <v>-</v>
      </c>
      <c r="R23" s="29">
        <f>IF('Órdenes según Instancia'!F23=0,"-",IF('Órdenes según Instancia'!AE23=0,"-",('Órdenes según Instancia'!F23/'Órdenes según Instancia'!AE23)))</f>
        <v>0.99465240641711228</v>
      </c>
      <c r="S23" s="29" t="str">
        <f>IF('Órdenes según Instancia'!K23=0,"-",IF('Órdenes según Instancia'!AE23=0,"-",('Órdenes según Instancia'!K23/'Órdenes según Instancia'!AE23)))</f>
        <v>-</v>
      </c>
      <c r="T23" s="29">
        <f>IF('Órdenes según Instancia'!P23=0,"-",IF('Órdenes según Instancia'!AE23=0,"-",('Órdenes según Instancia'!P23/'Órdenes según Instancia'!AE23)))</f>
        <v>5.3475935828877002E-3</v>
      </c>
      <c r="U23" s="29" t="str">
        <f>IF('Órdenes según Instancia'!U23=0,"-",IF('Órdenes según Instancia'!AE23=0,"-",('Órdenes según Instancia'!U23/('Órdenes según Instancia'!AE23))))</f>
        <v>-</v>
      </c>
      <c r="V23" s="29" t="str">
        <f>IF('Órdenes según Instancia'!Z23=0,"-",IF('Órdenes según Instancia'!AE23=0,"-",('Órdenes según Instancia'!Z23/'Órdenes según Instancia'!AE23)))</f>
        <v>-</v>
      </c>
    </row>
    <row r="24" spans="2:22" ht="20.100000000000001" customHeight="1" thickBot="1" x14ac:dyDescent="0.25">
      <c r="B24" s="4" t="s">
        <v>31</v>
      </c>
      <c r="C24" s="29">
        <f>IF('Órdenes según Instancia'!C24=0,"-",IF('Órdenes según Instancia'!AB24=0,"-",('Órdenes según Instancia'!C24/'Órdenes según Instancia'!AB24)))</f>
        <v>0.85065502183406116</v>
      </c>
      <c r="D24" s="29">
        <f>IF('Órdenes según Instancia'!H24=0,"-",IF('Órdenes según Instancia'!AB24=0,"-",('Órdenes según Instancia'!H24/'Órdenes según Instancia'!AB24)))</f>
        <v>8.7336244541484718E-4</v>
      </c>
      <c r="E24" s="29">
        <f>IF('Órdenes según Instancia'!M24=0,"-",IF('Órdenes según Instancia'!AB24=0,"-",('Órdenes según Instancia'!M24/'Órdenes según Instancia'!AB24)))</f>
        <v>0.11353711790393013</v>
      </c>
      <c r="F24" s="29">
        <f>IF('Órdenes según Instancia'!R24=0,"-",IF('Órdenes según Instancia'!AB24=0,"-",('Órdenes según Instancia'!R24/'Órdenes según Instancia'!AB24)))</f>
        <v>3.4934497816593885E-2</v>
      </c>
      <c r="G24" s="29" t="str">
        <f>IF('Órdenes según Instancia'!W24=0,"-",IF('Órdenes según Instancia'!AB24=0,"-",('Órdenes según Instancia'!W24/'Órdenes según Instancia'!AB24)))</f>
        <v>-</v>
      </c>
      <c r="H24" s="29">
        <f>IF('Órdenes según Instancia'!D24=0,"-",IF('Órdenes según Instancia'!AC24=0,"-",('Órdenes según Instancia'!D24/'Órdenes según Instancia'!AC24)))</f>
        <v>1</v>
      </c>
      <c r="I24" s="29" t="str">
        <f>IF('Órdenes según Instancia'!I24=0,"-",IF('Órdenes según Instancia'!AC24=0,"-",('Órdenes según Instancia'!I24/'Órdenes según Instancia'!AC24)))</f>
        <v>-</v>
      </c>
      <c r="J24" s="29" t="str">
        <f>IF('Órdenes según Instancia'!N24=0,"-",IF('Órdenes según Instancia'!AC24=0,"-",('Órdenes según Instancia'!N24/'Órdenes según Instancia'!AC24)))</f>
        <v>-</v>
      </c>
      <c r="K24" s="29" t="str">
        <f>IF('Órdenes según Instancia'!S24=0,"-",IF('Órdenes según Instancia'!AC24=0,"-",('Órdenes según Instancia'!S24/'Órdenes según Instancia'!AC24)))</f>
        <v>-</v>
      </c>
      <c r="L24" s="29" t="str">
        <f>IF('Órdenes según Instancia'!X24=0,"-",IF('Órdenes según Instancia'!AC24=0,"-",('Órdenes según Instancia'!X24/'Órdenes según Instancia'!AC24)))</f>
        <v>-</v>
      </c>
      <c r="M24" s="29">
        <f>IF('Órdenes según Instancia'!E24=0,"-",IF('Órdenes según Instancia'!AD24=0,"-",('Órdenes según Instancia'!E24/'Órdenes según Instancia'!AD24)))</f>
        <v>0.82604272634791454</v>
      </c>
      <c r="N24" s="29">
        <f>IF('Órdenes según Instancia'!J24=0,"-",IF('Órdenes según Instancia'!AD24=0,"-",('Órdenes según Instancia'!J24/'Órdenes según Instancia'!AD24)))</f>
        <v>1.017293997965412E-3</v>
      </c>
      <c r="O24" s="29">
        <f>IF('Órdenes según Instancia'!O24=0,"-",IF('Órdenes según Instancia'!AD24=0,"-",('Órdenes según Instancia'!O24/'Órdenes según Instancia'!AD24)))</f>
        <v>0.13224821973550355</v>
      </c>
      <c r="P24" s="29">
        <f>IF('Órdenes según Instancia'!T24=0,"-",IF('Órdenes según Instancia'!AD24=0,"-",('Órdenes según Instancia'!T24/'Órdenes según Instancia'!AD24)))</f>
        <v>4.0691759918616482E-2</v>
      </c>
      <c r="Q24" s="29" t="str">
        <f>IF('Órdenes según Instancia'!Y24=0,"-",IF('Órdenes según Instancia'!AD24=0,"-",('Órdenes según Instancia'!Y24/'Órdenes según Instancia'!AD24)))</f>
        <v>-</v>
      </c>
      <c r="R24" s="29">
        <f>IF('Órdenes según Instancia'!F24=0,"-",IF('Órdenes según Instancia'!AE24=0,"-",('Órdenes según Instancia'!F24/'Órdenes según Instancia'!AE24)))</f>
        <v>1</v>
      </c>
      <c r="S24" s="29" t="str">
        <f>IF('Órdenes según Instancia'!K24=0,"-",IF('Órdenes según Instancia'!AE24=0,"-",('Órdenes según Instancia'!K24/'Órdenes según Instancia'!AE24)))</f>
        <v>-</v>
      </c>
      <c r="T24" s="29" t="str">
        <f>IF('Órdenes según Instancia'!P24=0,"-",IF('Órdenes según Instancia'!AE24=0,"-",('Órdenes según Instancia'!P24/'Órdenes según Instancia'!AE24)))</f>
        <v>-</v>
      </c>
      <c r="U24" s="29" t="str">
        <f>IF('Órdenes según Instancia'!U24=0,"-",IF('Órdenes según Instancia'!AE24=0,"-",('Órdenes según Instancia'!U24/('Órdenes según Instancia'!AE24))))</f>
        <v>-</v>
      </c>
      <c r="V24" s="29" t="str">
        <f>IF('Órdenes según Instancia'!Z24=0,"-",IF('Órdenes según Instancia'!AE24=0,"-",('Órdenes según Instancia'!Z24/'Órdenes según Instancia'!AE24)))</f>
        <v>-</v>
      </c>
    </row>
    <row r="25" spans="2:22" ht="20.100000000000001" customHeight="1" thickBot="1" x14ac:dyDescent="0.25">
      <c r="B25" s="4" t="s">
        <v>32</v>
      </c>
      <c r="C25" s="29">
        <f>IF('Órdenes según Instancia'!C25=0,"-",IF('Órdenes según Instancia'!AB25=0,"-",('Órdenes según Instancia'!C25/'Órdenes según Instancia'!AB25)))</f>
        <v>0.99375000000000002</v>
      </c>
      <c r="D25" s="29" t="str">
        <f>IF('Órdenes según Instancia'!H25=0,"-",IF('Órdenes según Instancia'!AB25=0,"-",('Órdenes según Instancia'!H25/'Órdenes según Instancia'!AB25)))</f>
        <v>-</v>
      </c>
      <c r="E25" s="29">
        <f>IF('Órdenes según Instancia'!M25=0,"-",IF('Órdenes según Instancia'!AB25=0,"-",('Órdenes según Instancia'!M25/'Órdenes según Instancia'!AB25)))</f>
        <v>6.2500000000000003E-3</v>
      </c>
      <c r="F25" s="29" t="str">
        <f>IF('Órdenes según Instancia'!R25=0,"-",IF('Órdenes según Instancia'!AB25=0,"-",('Órdenes según Instancia'!R25/'Órdenes según Instancia'!AB25)))</f>
        <v>-</v>
      </c>
      <c r="G25" s="29" t="str">
        <f>IF('Órdenes según Instancia'!W25=0,"-",IF('Órdenes según Instancia'!AB25=0,"-",('Órdenes según Instancia'!W25/'Órdenes según Instancia'!AB25)))</f>
        <v>-</v>
      </c>
      <c r="H25" s="29">
        <f>IF('Órdenes según Instancia'!D25=0,"-",IF('Órdenes según Instancia'!AC25=0,"-",('Órdenes según Instancia'!D25/'Órdenes según Instancia'!AC25)))</f>
        <v>1</v>
      </c>
      <c r="I25" s="29" t="str">
        <f>IF('Órdenes según Instancia'!I25=0,"-",IF('Órdenes según Instancia'!AC25=0,"-",('Órdenes según Instancia'!I25/'Órdenes según Instancia'!AC25)))</f>
        <v>-</v>
      </c>
      <c r="J25" s="29" t="str">
        <f>IF('Órdenes según Instancia'!N25=0,"-",IF('Órdenes según Instancia'!AC25=0,"-",('Órdenes según Instancia'!N25/'Órdenes según Instancia'!AC25)))</f>
        <v>-</v>
      </c>
      <c r="K25" s="29" t="str">
        <f>IF('Órdenes según Instancia'!S25=0,"-",IF('Órdenes según Instancia'!AC25=0,"-",('Órdenes según Instancia'!S25/'Órdenes según Instancia'!AC25)))</f>
        <v>-</v>
      </c>
      <c r="L25" s="29" t="str">
        <f>IF('Órdenes según Instancia'!X25=0,"-",IF('Órdenes según Instancia'!AC25=0,"-",('Órdenes según Instancia'!X25/'Órdenes según Instancia'!AC25)))</f>
        <v>-</v>
      </c>
      <c r="M25" s="29">
        <f>IF('Órdenes según Instancia'!E25=0,"-",IF('Órdenes según Instancia'!AD25=0,"-",('Órdenes según Instancia'!E25/'Órdenes según Instancia'!AD25)))</f>
        <v>0.99152542372881358</v>
      </c>
      <c r="N25" s="29" t="str">
        <f>IF('Órdenes según Instancia'!J25=0,"-",IF('Órdenes según Instancia'!AD25=0,"-",('Órdenes según Instancia'!J25/'Órdenes según Instancia'!AD25)))</f>
        <v>-</v>
      </c>
      <c r="O25" s="29">
        <f>IF('Órdenes según Instancia'!O25=0,"-",IF('Órdenes según Instancia'!AD25=0,"-",('Órdenes según Instancia'!O25/'Órdenes según Instancia'!AD25)))</f>
        <v>8.4745762711864406E-3</v>
      </c>
      <c r="P25" s="29" t="str">
        <f>IF('Órdenes según Instancia'!T25=0,"-",IF('Órdenes según Instancia'!AD25=0,"-",('Órdenes según Instancia'!T25/'Órdenes según Instancia'!AD25)))</f>
        <v>-</v>
      </c>
      <c r="Q25" s="29" t="str">
        <f>IF('Órdenes según Instancia'!Y25=0,"-",IF('Órdenes según Instancia'!AD25=0,"-",('Órdenes según Instancia'!Y25/'Órdenes según Instancia'!AD25)))</f>
        <v>-</v>
      </c>
      <c r="R25" s="29">
        <f>IF('Órdenes según Instancia'!F25=0,"-",IF('Órdenes según Instancia'!AE25=0,"-",('Órdenes según Instancia'!F25/'Órdenes según Instancia'!AE25)))</f>
        <v>1</v>
      </c>
      <c r="S25" s="29" t="str">
        <f>IF('Órdenes según Instancia'!K25=0,"-",IF('Órdenes según Instancia'!AE25=0,"-",('Órdenes según Instancia'!K25/'Órdenes según Instancia'!AE25)))</f>
        <v>-</v>
      </c>
      <c r="T25" s="29" t="str">
        <f>IF('Órdenes según Instancia'!P25=0,"-",IF('Órdenes según Instancia'!AE25=0,"-",('Órdenes según Instancia'!P25/'Órdenes según Instancia'!AE25)))</f>
        <v>-</v>
      </c>
      <c r="U25" s="29" t="str">
        <f>IF('Órdenes según Instancia'!U25=0,"-",IF('Órdenes según Instancia'!AE25=0,"-",('Órdenes según Instancia'!U25/('Órdenes según Instancia'!AE25))))</f>
        <v>-</v>
      </c>
      <c r="V25" s="29" t="str">
        <f>IF('Órdenes según Instancia'!Z25=0,"-",IF('Órdenes según Instancia'!AE25=0,"-",('Órdenes según Instancia'!Z25/'Órdenes según Instancia'!AE25)))</f>
        <v>-</v>
      </c>
    </row>
    <row r="26" spans="2:22" ht="20.100000000000001" customHeight="1" thickBot="1" x14ac:dyDescent="0.25">
      <c r="B26" s="4" t="s">
        <v>33</v>
      </c>
      <c r="C26" s="29">
        <f>IF('Órdenes según Instancia'!C26=0,"-",IF('Órdenes según Instancia'!AB26=0,"-",('Órdenes según Instancia'!C26/'Órdenes según Instancia'!AB26)))</f>
        <v>0.94696969696969702</v>
      </c>
      <c r="D26" s="29" t="str">
        <f>IF('Órdenes según Instancia'!H26=0,"-",IF('Órdenes según Instancia'!AB26=0,"-",('Órdenes según Instancia'!H26/'Órdenes según Instancia'!AB26)))</f>
        <v>-</v>
      </c>
      <c r="E26" s="29">
        <f>IF('Órdenes según Instancia'!M26=0,"-",IF('Órdenes según Instancia'!AB26=0,"-",('Órdenes según Instancia'!M26/'Órdenes según Instancia'!AB26)))</f>
        <v>4.7979797979797977E-2</v>
      </c>
      <c r="F26" s="29">
        <f>IF('Órdenes según Instancia'!R26=0,"-",IF('Órdenes según Instancia'!AB26=0,"-",('Órdenes según Instancia'!R26/'Órdenes según Instancia'!AB26)))</f>
        <v>5.0505050505050509E-3</v>
      </c>
      <c r="G26" s="29" t="str">
        <f>IF('Órdenes según Instancia'!W26=0,"-",IF('Órdenes según Instancia'!AB26=0,"-",('Órdenes según Instancia'!W26/'Órdenes según Instancia'!AB26)))</f>
        <v>-</v>
      </c>
      <c r="H26" s="29" t="str">
        <f>IF('Órdenes según Instancia'!D26=0,"-",IF('Órdenes según Instancia'!AC26=0,"-",('Órdenes según Instancia'!D26/'Órdenes según Instancia'!AC26)))</f>
        <v>-</v>
      </c>
      <c r="I26" s="29" t="str">
        <f>IF('Órdenes según Instancia'!I26=0,"-",IF('Órdenes según Instancia'!AC26=0,"-",('Órdenes según Instancia'!I26/'Órdenes según Instancia'!AC26)))</f>
        <v>-</v>
      </c>
      <c r="J26" s="29" t="str">
        <f>IF('Órdenes según Instancia'!N26=0,"-",IF('Órdenes según Instancia'!AC26=0,"-",('Órdenes según Instancia'!N26/'Órdenes según Instancia'!AC26)))</f>
        <v>-</v>
      </c>
      <c r="K26" s="29" t="str">
        <f>IF('Órdenes según Instancia'!S26=0,"-",IF('Órdenes según Instancia'!AC26=0,"-",('Órdenes según Instancia'!S26/'Órdenes según Instancia'!AC26)))</f>
        <v>-</v>
      </c>
      <c r="L26" s="29" t="str">
        <f>IF('Órdenes según Instancia'!X26=0,"-",IF('Órdenes según Instancia'!AC26=0,"-",('Órdenes según Instancia'!X26/'Órdenes según Instancia'!AC26)))</f>
        <v>-</v>
      </c>
      <c r="M26" s="29">
        <f>IF('Órdenes según Instancia'!E26=0,"-",IF('Órdenes según Instancia'!AD26=0,"-",('Órdenes según Instancia'!E26/'Órdenes según Instancia'!AD26)))</f>
        <v>0.92800000000000005</v>
      </c>
      <c r="N26" s="29" t="str">
        <f>IF('Órdenes según Instancia'!J26=0,"-",IF('Órdenes según Instancia'!AD26=0,"-",('Órdenes según Instancia'!J26/'Órdenes según Instancia'!AD26)))</f>
        <v>-</v>
      </c>
      <c r="O26" s="29">
        <f>IF('Órdenes según Instancia'!O26=0,"-",IF('Órdenes según Instancia'!AD26=0,"-",('Órdenes según Instancia'!O26/'Órdenes según Instancia'!AD26)))</f>
        <v>6.4000000000000001E-2</v>
      </c>
      <c r="P26" s="29">
        <f>IF('Órdenes según Instancia'!T26=0,"-",IF('Órdenes según Instancia'!AD26=0,"-",('Órdenes según Instancia'!T26/'Órdenes según Instancia'!AD26)))</f>
        <v>8.0000000000000002E-3</v>
      </c>
      <c r="Q26" s="29" t="str">
        <f>IF('Órdenes según Instancia'!Y26=0,"-",IF('Órdenes según Instancia'!AD26=0,"-",('Órdenes según Instancia'!Y26/'Órdenes según Instancia'!AD26)))</f>
        <v>-</v>
      </c>
      <c r="R26" s="29">
        <f>IF('Órdenes según Instancia'!F26=0,"-",IF('Órdenes según Instancia'!AE26=0,"-",('Órdenes según Instancia'!F26/'Órdenes según Instancia'!AE26)))</f>
        <v>0.97945205479452058</v>
      </c>
      <c r="S26" s="29" t="str">
        <f>IF('Órdenes según Instancia'!K26=0,"-",IF('Órdenes según Instancia'!AE26=0,"-",('Órdenes según Instancia'!K26/'Órdenes según Instancia'!AE26)))</f>
        <v>-</v>
      </c>
      <c r="T26" s="29">
        <f>IF('Órdenes según Instancia'!P26=0,"-",IF('Órdenes según Instancia'!AE26=0,"-",('Órdenes según Instancia'!P26/'Órdenes según Instancia'!AE26)))</f>
        <v>2.0547945205479451E-2</v>
      </c>
      <c r="U26" s="29" t="str">
        <f>IF('Órdenes según Instancia'!U26=0,"-",IF('Órdenes según Instancia'!AE26=0,"-",('Órdenes según Instancia'!U26/('Órdenes según Instancia'!AE26))))</f>
        <v>-</v>
      </c>
      <c r="V26" s="29" t="str">
        <f>IF('Órdenes según Instancia'!Z26=0,"-",IF('Órdenes según Instancia'!AE26=0,"-",('Órdenes según Instancia'!Z26/'Órdenes según Instancia'!AE26)))</f>
        <v>-</v>
      </c>
    </row>
    <row r="27" spans="2:22" ht="20.100000000000001" customHeight="1" thickBot="1" x14ac:dyDescent="0.25">
      <c r="B27" s="4" t="s">
        <v>34</v>
      </c>
      <c r="C27" s="29">
        <f>IF('Órdenes según Instancia'!C27=0,"-",IF('Órdenes según Instancia'!AB27=0,"-",('Órdenes según Instancia'!C27/'Órdenes según Instancia'!AB27)))</f>
        <v>0.95472287275565959</v>
      </c>
      <c r="D27" s="29">
        <f>IF('Órdenes según Instancia'!H27=0,"-",IF('Órdenes según Instancia'!AB27=0,"-",('Órdenes según Instancia'!H27/'Órdenes según Instancia'!AB27)))</f>
        <v>3.9032006245120999E-3</v>
      </c>
      <c r="E27" s="29">
        <f>IF('Órdenes según Instancia'!M27=0,"-",IF('Órdenes según Instancia'!AB27=0,"-",('Órdenes según Instancia'!M27/'Órdenes según Instancia'!AB27)))</f>
        <v>2.1077283372365339E-2</v>
      </c>
      <c r="F27" s="29">
        <f>IF('Órdenes según Instancia'!R27=0,"-",IF('Órdenes según Instancia'!AB27=0,"-",('Órdenes según Instancia'!R27/'Órdenes según Instancia'!AB27)))</f>
        <v>2.0296643247462921E-2</v>
      </c>
      <c r="G27" s="29" t="str">
        <f>IF('Órdenes según Instancia'!W27=0,"-",IF('Órdenes según Instancia'!AB27=0,"-",('Órdenes según Instancia'!W27/'Órdenes según Instancia'!AB27)))</f>
        <v>-</v>
      </c>
      <c r="H27" s="29" t="str">
        <f>IF('Órdenes según Instancia'!D27=0,"-",IF('Órdenes según Instancia'!AC27=0,"-",('Órdenes según Instancia'!D27/'Órdenes según Instancia'!AC27)))</f>
        <v>-</v>
      </c>
      <c r="I27" s="29" t="str">
        <f>IF('Órdenes según Instancia'!I27=0,"-",IF('Órdenes según Instancia'!AC27=0,"-",('Órdenes según Instancia'!I27/'Órdenes según Instancia'!AC27)))</f>
        <v>-</v>
      </c>
      <c r="J27" s="29" t="str">
        <f>IF('Órdenes según Instancia'!N27=0,"-",IF('Órdenes según Instancia'!AC27=0,"-",('Órdenes según Instancia'!N27/'Órdenes según Instancia'!AC27)))</f>
        <v>-</v>
      </c>
      <c r="K27" s="29" t="str">
        <f>IF('Órdenes según Instancia'!S27=0,"-",IF('Órdenes según Instancia'!AC27=0,"-",('Órdenes según Instancia'!S27/'Órdenes según Instancia'!AC27)))</f>
        <v>-</v>
      </c>
      <c r="L27" s="29" t="str">
        <f>IF('Órdenes según Instancia'!X27=0,"-",IF('Órdenes según Instancia'!AC27=0,"-",('Órdenes según Instancia'!X27/'Órdenes según Instancia'!AC27)))</f>
        <v>-</v>
      </c>
      <c r="M27" s="29">
        <f>IF('Órdenes según Instancia'!E27=0,"-",IF('Órdenes según Instancia'!AD27=0,"-",('Órdenes según Instancia'!E27/'Órdenes según Instancia'!AD27)))</f>
        <v>0.91614906832298137</v>
      </c>
      <c r="N27" s="29">
        <f>IF('Órdenes según Instancia'!J27=0,"-",IF('Órdenes según Instancia'!AD27=0,"-",('Órdenes según Instancia'!J27/'Órdenes según Instancia'!AD27)))</f>
        <v>4.658385093167702E-3</v>
      </c>
      <c r="O27" s="29">
        <f>IF('Órdenes según Instancia'!O27=0,"-",IF('Órdenes según Instancia'!AD27=0,"-",('Órdenes según Instancia'!O27/'Órdenes según Instancia'!AD27)))</f>
        <v>3.8819875776397512E-2</v>
      </c>
      <c r="P27" s="29">
        <f>IF('Órdenes según Instancia'!T27=0,"-",IF('Órdenes según Instancia'!AD27=0,"-",('Órdenes según Instancia'!T27/'Órdenes según Instancia'!AD27)))</f>
        <v>4.0372670807453416E-2</v>
      </c>
      <c r="Q27" s="29" t="str">
        <f>IF('Órdenes según Instancia'!Y27=0,"-",IF('Órdenes según Instancia'!AD27=0,"-",('Órdenes según Instancia'!Y27/'Órdenes según Instancia'!AD27)))</f>
        <v>-</v>
      </c>
      <c r="R27" s="29">
        <f>IF('Órdenes según Instancia'!F27=0,"-",IF('Órdenes según Instancia'!AE27=0,"-",('Órdenes según Instancia'!F27/'Órdenes según Instancia'!AE27)))</f>
        <v>0.99372056514913654</v>
      </c>
      <c r="S27" s="29">
        <f>IF('Órdenes según Instancia'!K27=0,"-",IF('Órdenes según Instancia'!AE27=0,"-",('Órdenes según Instancia'!K27/'Órdenes según Instancia'!AE27)))</f>
        <v>3.1397174254317113E-3</v>
      </c>
      <c r="T27" s="29">
        <f>IF('Órdenes según Instancia'!P27=0,"-",IF('Órdenes según Instancia'!AE27=0,"-",('Órdenes según Instancia'!P27/'Órdenes según Instancia'!AE27)))</f>
        <v>3.1397174254317113E-3</v>
      </c>
      <c r="U27" s="29" t="str">
        <f>IF('Órdenes según Instancia'!U27=0,"-",IF('Órdenes según Instancia'!AE27=0,"-",('Órdenes según Instancia'!U27/('Órdenes según Instancia'!AE27))))</f>
        <v>-</v>
      </c>
      <c r="V27" s="29" t="str">
        <f>IF('Órdenes según Instancia'!Z27=0,"-",IF('Órdenes según Instancia'!AE27=0,"-",('Órdenes según Instancia'!Z27/'Órdenes según Instancia'!AE27)))</f>
        <v>-</v>
      </c>
    </row>
    <row r="28" spans="2:22" ht="20.100000000000001" customHeight="1" thickBot="1" x14ac:dyDescent="0.25">
      <c r="B28" s="4" t="s">
        <v>35</v>
      </c>
      <c r="C28" s="29">
        <f>IF('Órdenes según Instancia'!C28=0,"-",IF('Órdenes según Instancia'!AB28=0,"-",('Órdenes según Instancia'!C28/'Órdenes según Instancia'!AB28)))</f>
        <v>0.89864864864864868</v>
      </c>
      <c r="D28" s="29" t="str">
        <f>IF('Órdenes según Instancia'!H28=0,"-",IF('Órdenes según Instancia'!AB28=0,"-",('Órdenes según Instancia'!H28/'Órdenes según Instancia'!AB28)))</f>
        <v>-</v>
      </c>
      <c r="E28" s="29">
        <f>IF('Órdenes según Instancia'!M28=0,"-",IF('Órdenes según Instancia'!AB28=0,"-",('Órdenes según Instancia'!M28/'Órdenes según Instancia'!AB28)))</f>
        <v>0.10135135135135136</v>
      </c>
      <c r="F28" s="29" t="str">
        <f>IF('Órdenes según Instancia'!R28=0,"-",IF('Órdenes según Instancia'!AB28=0,"-",('Órdenes según Instancia'!R28/'Órdenes según Instancia'!AB28)))</f>
        <v>-</v>
      </c>
      <c r="G28" s="29" t="str">
        <f>IF('Órdenes según Instancia'!W28=0,"-",IF('Órdenes según Instancia'!AB28=0,"-",('Órdenes según Instancia'!W28/'Órdenes según Instancia'!AB28)))</f>
        <v>-</v>
      </c>
      <c r="H28" s="29">
        <f>IF('Órdenes según Instancia'!D28=0,"-",IF('Órdenes según Instancia'!AC28=0,"-",('Órdenes según Instancia'!D28/'Órdenes según Instancia'!AC28)))</f>
        <v>1</v>
      </c>
      <c r="I28" s="29" t="str">
        <f>IF('Órdenes según Instancia'!I28=0,"-",IF('Órdenes según Instancia'!AC28=0,"-",('Órdenes según Instancia'!I28/'Órdenes según Instancia'!AC28)))</f>
        <v>-</v>
      </c>
      <c r="J28" s="29" t="str">
        <f>IF('Órdenes según Instancia'!N28=0,"-",IF('Órdenes según Instancia'!AC28=0,"-",('Órdenes según Instancia'!N28/'Órdenes según Instancia'!AC28)))</f>
        <v>-</v>
      </c>
      <c r="K28" s="29" t="str">
        <f>IF('Órdenes según Instancia'!S28=0,"-",IF('Órdenes según Instancia'!AC28=0,"-",('Órdenes según Instancia'!S28/'Órdenes según Instancia'!AC28)))</f>
        <v>-</v>
      </c>
      <c r="L28" s="29" t="str">
        <f>IF('Órdenes según Instancia'!X28=0,"-",IF('Órdenes según Instancia'!AC28=0,"-",('Órdenes según Instancia'!X28/'Órdenes según Instancia'!AC28)))</f>
        <v>-</v>
      </c>
      <c r="M28" s="29">
        <f>IF('Órdenes según Instancia'!E28=0,"-",IF('Órdenes según Instancia'!AD28=0,"-",('Órdenes según Instancia'!E28/'Órdenes según Instancia'!AD28)))</f>
        <v>0.88095238095238093</v>
      </c>
      <c r="N28" s="29" t="str">
        <f>IF('Órdenes según Instancia'!J28=0,"-",IF('Órdenes según Instancia'!AD28=0,"-",('Órdenes según Instancia'!J28/'Órdenes según Instancia'!AD28)))</f>
        <v>-</v>
      </c>
      <c r="O28" s="29">
        <f>IF('Órdenes según Instancia'!O28=0,"-",IF('Órdenes según Instancia'!AD28=0,"-",('Órdenes según Instancia'!O28/'Órdenes según Instancia'!AD28)))</f>
        <v>0.11904761904761904</v>
      </c>
      <c r="P28" s="29" t="str">
        <f>IF('Órdenes según Instancia'!T28=0,"-",IF('Órdenes según Instancia'!AD28=0,"-",('Órdenes según Instancia'!T28/'Órdenes según Instancia'!AD28)))</f>
        <v>-</v>
      </c>
      <c r="Q28" s="29" t="str">
        <f>IF('Órdenes según Instancia'!Y28=0,"-",IF('Órdenes según Instancia'!AD28=0,"-",('Órdenes según Instancia'!Y28/'Órdenes según Instancia'!AD28)))</f>
        <v>-</v>
      </c>
      <c r="R28" s="29">
        <f>IF('Órdenes según Instancia'!F28=0,"-",IF('Órdenes según Instancia'!AE28=0,"-",('Órdenes según Instancia'!F28/'Órdenes según Instancia'!AE28)))</f>
        <v>1</v>
      </c>
      <c r="S28" s="29" t="str">
        <f>IF('Órdenes según Instancia'!K28=0,"-",IF('Órdenes según Instancia'!AE28=0,"-",('Órdenes según Instancia'!K28/'Órdenes según Instancia'!AE28)))</f>
        <v>-</v>
      </c>
      <c r="T28" s="29" t="str">
        <f>IF('Órdenes según Instancia'!P28=0,"-",IF('Órdenes según Instancia'!AE28=0,"-",('Órdenes según Instancia'!P28/'Órdenes según Instancia'!AE28)))</f>
        <v>-</v>
      </c>
      <c r="U28" s="29" t="str">
        <f>IF('Órdenes según Instancia'!U28=0,"-",IF('Órdenes según Instancia'!AE28=0,"-",('Órdenes según Instancia'!U28/('Órdenes según Instancia'!AE28))))</f>
        <v>-</v>
      </c>
      <c r="V28" s="29" t="str">
        <f>IF('Órdenes según Instancia'!Z28=0,"-",IF('Órdenes según Instancia'!AE28=0,"-",('Órdenes según Instancia'!Z28/'Órdenes según Instancia'!AE28)))</f>
        <v>-</v>
      </c>
    </row>
    <row r="29" spans="2:22" ht="20.100000000000001" customHeight="1" thickBot="1" x14ac:dyDescent="0.25">
      <c r="B29" s="4" t="s">
        <v>36</v>
      </c>
      <c r="C29" s="29">
        <f>IF('Órdenes según Instancia'!C29=0,"-",IF('Órdenes según Instancia'!AB29=0,"-",('Órdenes según Instancia'!C29/'Órdenes según Instancia'!AB29)))</f>
        <v>0.98750000000000004</v>
      </c>
      <c r="D29" s="29" t="str">
        <f>IF('Órdenes según Instancia'!H29=0,"-",IF('Órdenes según Instancia'!AB29=0,"-",('Órdenes según Instancia'!H29/'Órdenes según Instancia'!AB29)))</f>
        <v>-</v>
      </c>
      <c r="E29" s="29">
        <f>IF('Órdenes según Instancia'!M29=0,"-",IF('Órdenes según Instancia'!AB29=0,"-",('Órdenes según Instancia'!M29/'Órdenes según Instancia'!AB29)))</f>
        <v>1.2500000000000001E-2</v>
      </c>
      <c r="F29" s="29" t="str">
        <f>IF('Órdenes según Instancia'!R29=0,"-",IF('Órdenes según Instancia'!AB29=0,"-",('Órdenes según Instancia'!R29/'Órdenes según Instancia'!AB29)))</f>
        <v>-</v>
      </c>
      <c r="G29" s="29" t="str">
        <f>IF('Órdenes según Instancia'!W29=0,"-",IF('Órdenes según Instancia'!AB29=0,"-",('Órdenes según Instancia'!W29/'Órdenes según Instancia'!AB29)))</f>
        <v>-</v>
      </c>
      <c r="H29" s="29" t="str">
        <f>IF('Órdenes según Instancia'!D29=0,"-",IF('Órdenes según Instancia'!AC29=0,"-",('Órdenes según Instancia'!D29/'Órdenes según Instancia'!AC29)))</f>
        <v>-</v>
      </c>
      <c r="I29" s="29" t="str">
        <f>IF('Órdenes según Instancia'!I29=0,"-",IF('Órdenes según Instancia'!AC29=0,"-",('Órdenes según Instancia'!I29/'Órdenes según Instancia'!AC29)))</f>
        <v>-</v>
      </c>
      <c r="J29" s="29" t="str">
        <f>IF('Órdenes según Instancia'!N29=0,"-",IF('Órdenes según Instancia'!AC29=0,"-",('Órdenes según Instancia'!N29/'Órdenes según Instancia'!AC29)))</f>
        <v>-</v>
      </c>
      <c r="K29" s="29" t="str">
        <f>IF('Órdenes según Instancia'!S29=0,"-",IF('Órdenes según Instancia'!AC29=0,"-",('Órdenes según Instancia'!S29/'Órdenes según Instancia'!AC29)))</f>
        <v>-</v>
      </c>
      <c r="L29" s="29" t="str">
        <f>IF('Órdenes según Instancia'!X29=0,"-",IF('Órdenes según Instancia'!AC29=0,"-",('Órdenes según Instancia'!X29/'Órdenes según Instancia'!AC29)))</f>
        <v>-</v>
      </c>
      <c r="M29" s="29">
        <f>IF('Órdenes según Instancia'!E29=0,"-",IF('Órdenes según Instancia'!AD29=0,"-",('Órdenes según Instancia'!E29/'Órdenes según Instancia'!AD29)))</f>
        <v>0.98305084745762716</v>
      </c>
      <c r="N29" s="29" t="str">
        <f>IF('Órdenes según Instancia'!J29=0,"-",IF('Órdenes según Instancia'!AD29=0,"-",('Órdenes según Instancia'!J29/'Órdenes según Instancia'!AD29)))</f>
        <v>-</v>
      </c>
      <c r="O29" s="29">
        <f>IF('Órdenes según Instancia'!O29=0,"-",IF('Órdenes según Instancia'!AD29=0,"-",('Órdenes según Instancia'!O29/'Órdenes según Instancia'!AD29)))</f>
        <v>1.6949152542372881E-2</v>
      </c>
      <c r="P29" s="29" t="str">
        <f>IF('Órdenes según Instancia'!T29=0,"-",IF('Órdenes según Instancia'!AD29=0,"-",('Órdenes según Instancia'!T29/'Órdenes según Instancia'!AD29)))</f>
        <v>-</v>
      </c>
      <c r="Q29" s="29" t="str">
        <f>IF('Órdenes según Instancia'!Y29=0,"-",IF('Órdenes según Instancia'!AD29=0,"-",('Órdenes según Instancia'!Y29/'Órdenes según Instancia'!AD29)))</f>
        <v>-</v>
      </c>
      <c r="R29" s="29">
        <f>IF('Órdenes según Instancia'!F29=0,"-",IF('Órdenes según Instancia'!AE29=0,"-",('Órdenes según Instancia'!F29/'Órdenes según Instancia'!AE29)))</f>
        <v>1</v>
      </c>
      <c r="S29" s="29" t="str">
        <f>IF('Órdenes según Instancia'!K29=0,"-",IF('Órdenes según Instancia'!AE29=0,"-",('Órdenes según Instancia'!K29/'Órdenes según Instancia'!AE29)))</f>
        <v>-</v>
      </c>
      <c r="T29" s="29" t="str">
        <f>IF('Órdenes según Instancia'!P29=0,"-",IF('Órdenes según Instancia'!AE29=0,"-",('Órdenes según Instancia'!P29/'Órdenes según Instancia'!AE29)))</f>
        <v>-</v>
      </c>
      <c r="U29" s="29" t="str">
        <f>IF('Órdenes según Instancia'!U29=0,"-",IF('Órdenes según Instancia'!AE29=0,"-",('Órdenes según Instancia'!U29/('Órdenes según Instancia'!AE29))))</f>
        <v>-</v>
      </c>
      <c r="V29" s="29" t="str">
        <f>IF('Órdenes según Instancia'!Z29=0,"-",IF('Órdenes según Instancia'!AE29=0,"-",('Órdenes según Instancia'!Z29/'Órdenes según Instancia'!AE29)))</f>
        <v>-</v>
      </c>
    </row>
    <row r="30" spans="2:22" ht="20.100000000000001" customHeight="1" thickBot="1" x14ac:dyDescent="0.25">
      <c r="B30" s="5" t="s">
        <v>37</v>
      </c>
      <c r="C30" s="29">
        <f>IF('Órdenes según Instancia'!C30=0,"-",IF('Órdenes según Instancia'!AB30=0,"-",('Órdenes según Instancia'!C30/'Órdenes según Instancia'!AB30)))</f>
        <v>0.97297297297297303</v>
      </c>
      <c r="D30" s="29">
        <f>IF('Órdenes según Instancia'!H30=0,"-",IF('Órdenes según Instancia'!AB30=0,"-",('Órdenes según Instancia'!H30/'Órdenes según Instancia'!AB30)))</f>
        <v>6.7567567567567571E-3</v>
      </c>
      <c r="E30" s="29">
        <f>IF('Órdenes según Instancia'!M30=0,"-",IF('Órdenes según Instancia'!AB30=0,"-",('Órdenes según Instancia'!M30/'Órdenes según Instancia'!AB30)))</f>
        <v>1.3513513513513514E-2</v>
      </c>
      <c r="F30" s="29">
        <f>IF('Órdenes según Instancia'!R30=0,"-",IF('Órdenes según Instancia'!AB30=0,"-",('Órdenes según Instancia'!R30/'Órdenes según Instancia'!AB30)))</f>
        <v>6.7567567567567571E-3</v>
      </c>
      <c r="G30" s="29" t="str">
        <f>IF('Órdenes según Instancia'!W30=0,"-",IF('Órdenes según Instancia'!AB30=0,"-",('Órdenes según Instancia'!W30/'Órdenes según Instancia'!AB30)))</f>
        <v>-</v>
      </c>
      <c r="H30" s="29" t="str">
        <f>IF('Órdenes según Instancia'!D30=0,"-",IF('Órdenes según Instancia'!AC30=0,"-",('Órdenes según Instancia'!D30/'Órdenes según Instancia'!AC30)))</f>
        <v>-</v>
      </c>
      <c r="I30" s="29" t="str">
        <f>IF('Órdenes según Instancia'!I30=0,"-",IF('Órdenes según Instancia'!AC30=0,"-",('Órdenes según Instancia'!I30/'Órdenes según Instancia'!AC30)))</f>
        <v>-</v>
      </c>
      <c r="J30" s="29" t="str">
        <f>IF('Órdenes según Instancia'!N30=0,"-",IF('Órdenes según Instancia'!AC30=0,"-",('Órdenes según Instancia'!N30/'Órdenes según Instancia'!AC30)))</f>
        <v>-</v>
      </c>
      <c r="K30" s="29" t="str">
        <f>IF('Órdenes según Instancia'!S30=0,"-",IF('Órdenes según Instancia'!AC30=0,"-",('Órdenes según Instancia'!S30/'Órdenes según Instancia'!AC30)))</f>
        <v>-</v>
      </c>
      <c r="L30" s="29" t="str">
        <f>IF('Órdenes según Instancia'!X30=0,"-",IF('Órdenes según Instancia'!AC30=0,"-",('Órdenes según Instancia'!X30/'Órdenes según Instancia'!AC30)))</f>
        <v>-</v>
      </c>
      <c r="M30" s="29">
        <f>IF('Órdenes según Instancia'!E30=0,"-",IF('Órdenes según Instancia'!AD30=0,"-",('Órdenes según Instancia'!E30/'Órdenes según Instancia'!AD30)))</f>
        <v>0.97468354430379744</v>
      </c>
      <c r="N30" s="29" t="str">
        <f>IF('Órdenes según Instancia'!J30=0,"-",IF('Órdenes según Instancia'!AD30=0,"-",('Órdenes según Instancia'!J30/'Órdenes según Instancia'!AD30)))</f>
        <v>-</v>
      </c>
      <c r="O30" s="29">
        <f>IF('Órdenes según Instancia'!O30=0,"-",IF('Órdenes según Instancia'!AD30=0,"-",('Órdenes según Instancia'!O30/'Órdenes según Instancia'!AD30)))</f>
        <v>2.5316455696202531E-2</v>
      </c>
      <c r="P30" s="29" t="str">
        <f>IF('Órdenes según Instancia'!T30=0,"-",IF('Órdenes según Instancia'!AD30=0,"-",('Órdenes según Instancia'!T30/'Órdenes según Instancia'!AD30)))</f>
        <v>-</v>
      </c>
      <c r="Q30" s="29" t="str">
        <f>IF('Órdenes según Instancia'!Y30=0,"-",IF('Órdenes según Instancia'!AD30=0,"-",('Órdenes según Instancia'!Y30/'Órdenes según Instancia'!AD30)))</f>
        <v>-</v>
      </c>
      <c r="R30" s="29">
        <f>IF('Órdenes según Instancia'!F30=0,"-",IF('Órdenes según Instancia'!AE30=0,"-",('Órdenes según Instancia'!F30/'Órdenes según Instancia'!AE30)))</f>
        <v>0.97101449275362317</v>
      </c>
      <c r="S30" s="29">
        <f>IF('Órdenes según Instancia'!K30=0,"-",IF('Órdenes según Instancia'!AE30=0,"-",('Órdenes según Instancia'!K30/'Órdenes según Instancia'!AE30)))</f>
        <v>1.4492753623188406E-2</v>
      </c>
      <c r="T30" s="29" t="str">
        <f>IF('Órdenes según Instancia'!P30=0,"-",IF('Órdenes según Instancia'!AE30=0,"-",('Órdenes según Instancia'!P30/'Órdenes según Instancia'!AE30)))</f>
        <v>-</v>
      </c>
      <c r="U30" s="29">
        <f>IF('Órdenes según Instancia'!U30=0,"-",IF('Órdenes según Instancia'!AE30=0,"-",('Órdenes según Instancia'!U30/('Órdenes según Instancia'!AE30))))</f>
        <v>1.4492753623188406E-2</v>
      </c>
      <c r="V30" s="29" t="str">
        <f>IF('Órdenes según Instancia'!Z30=0,"-",IF('Órdenes según Instancia'!AE30=0,"-",('Órdenes según Instancia'!Z30/'Órdenes según Instancia'!AE30)))</f>
        <v>-</v>
      </c>
    </row>
    <row r="31" spans="2:22" ht="20.100000000000001" customHeight="1" thickBot="1" x14ac:dyDescent="0.25">
      <c r="B31" s="6" t="s">
        <v>38</v>
      </c>
      <c r="C31" s="30">
        <f>IF('Órdenes según Instancia'!C31=0,"-",IF('Órdenes según Instancia'!AB31=0,"-",('Órdenes según Instancia'!C31/'Órdenes según Instancia'!AB31)))</f>
        <v>0.98550724637681164</v>
      </c>
      <c r="D31" s="30" t="str">
        <f>IF('Órdenes según Instancia'!H31=0,"-",IF('Órdenes según Instancia'!AB31=0,"-",('Órdenes según Instancia'!H31/'Órdenes según Instancia'!AB31)))</f>
        <v>-</v>
      </c>
      <c r="E31" s="30" t="str">
        <f>IF('Órdenes según Instancia'!M31=0,"-",IF('Órdenes según Instancia'!AB31=0,"-",('Órdenes según Instancia'!M31/'Órdenes según Instancia'!AB31)))</f>
        <v>-</v>
      </c>
      <c r="F31" s="30">
        <f>IF('Órdenes según Instancia'!R31=0,"-",IF('Órdenes según Instancia'!AB31=0,"-",('Órdenes según Instancia'!R31/'Órdenes según Instancia'!AB31)))</f>
        <v>1.4492753623188406E-2</v>
      </c>
      <c r="G31" s="30" t="str">
        <f>IF('Órdenes según Instancia'!W31=0,"-",IF('Órdenes según Instancia'!AB31=0,"-",('Órdenes según Instancia'!W31/'Órdenes según Instancia'!AB31)))</f>
        <v>-</v>
      </c>
      <c r="H31" s="30" t="str">
        <f>IF('Órdenes según Instancia'!D31=0,"-",IF('Órdenes según Instancia'!AC31=0,"-",('Órdenes según Instancia'!D31/'Órdenes según Instancia'!AC31)))</f>
        <v>-</v>
      </c>
      <c r="I31" s="30" t="str">
        <f>IF('Órdenes según Instancia'!I31=0,"-",IF('Órdenes según Instancia'!AC31=0,"-",('Órdenes según Instancia'!I31/'Órdenes según Instancia'!AC31)))</f>
        <v>-</v>
      </c>
      <c r="J31" s="30" t="str">
        <f>IF('Órdenes según Instancia'!N31=0,"-",IF('Órdenes según Instancia'!AC31=0,"-",('Órdenes según Instancia'!N31/'Órdenes según Instancia'!AC31)))</f>
        <v>-</v>
      </c>
      <c r="K31" s="30" t="str">
        <f>IF('Órdenes según Instancia'!S31=0,"-",IF('Órdenes según Instancia'!AC31=0,"-",('Órdenes según Instancia'!S31/'Órdenes según Instancia'!AC31)))</f>
        <v>-</v>
      </c>
      <c r="L31" s="30" t="str">
        <f>IF('Órdenes según Instancia'!X31=0,"-",IF('Órdenes según Instancia'!AC31=0,"-",('Órdenes según Instancia'!X31/'Órdenes según Instancia'!AC31)))</f>
        <v>-</v>
      </c>
      <c r="M31" s="30">
        <f>IF('Órdenes según Instancia'!E31=0,"-",IF('Órdenes según Instancia'!AD31=0,"-",('Órdenes según Instancia'!E31/'Órdenes según Instancia'!AD31)))</f>
        <v>0.98181818181818181</v>
      </c>
      <c r="N31" s="30" t="str">
        <f>IF('Órdenes según Instancia'!J31=0,"-",IF('Órdenes según Instancia'!AD31=0,"-",('Órdenes según Instancia'!J31/'Órdenes según Instancia'!AD31)))</f>
        <v>-</v>
      </c>
      <c r="O31" s="30" t="str">
        <f>IF('Órdenes según Instancia'!O31=0,"-",IF('Órdenes según Instancia'!AD31=0,"-",('Órdenes según Instancia'!O31/'Órdenes según Instancia'!AD31)))</f>
        <v>-</v>
      </c>
      <c r="P31" s="30">
        <f>IF('Órdenes según Instancia'!T31=0,"-",IF('Órdenes según Instancia'!AD31=0,"-",('Órdenes según Instancia'!T31/'Órdenes según Instancia'!AD31)))</f>
        <v>1.8181818181818181E-2</v>
      </c>
      <c r="Q31" s="30" t="str">
        <f>IF('Órdenes según Instancia'!Y31=0,"-",IF('Órdenes según Instancia'!AD31=0,"-",('Órdenes según Instancia'!Y31/'Órdenes según Instancia'!AD31)))</f>
        <v>-</v>
      </c>
      <c r="R31" s="30">
        <f>IF('Órdenes según Instancia'!F31=0,"-",IF('Órdenes según Instancia'!AE31=0,"-",('Órdenes según Instancia'!F31/'Órdenes según Instancia'!AE31)))</f>
        <v>1</v>
      </c>
      <c r="S31" s="30" t="str">
        <f>IF('Órdenes según Instancia'!K31=0,"-",IF('Órdenes según Instancia'!AE31=0,"-",('Órdenes según Instancia'!K31/'Órdenes según Instancia'!AE31)))</f>
        <v>-</v>
      </c>
      <c r="T31" s="30" t="str">
        <f>IF('Órdenes según Instancia'!P31=0,"-",IF('Órdenes según Instancia'!AE31=0,"-",('Órdenes según Instancia'!P31/'Órdenes según Instancia'!AE31)))</f>
        <v>-</v>
      </c>
      <c r="U31" s="30" t="str">
        <f>IF('Órdenes según Instancia'!U31=0,"-",IF('Órdenes según Instancia'!AE31=0,"-",('Órdenes según Instancia'!U31/('Órdenes según Instancia'!AE31))))</f>
        <v>-</v>
      </c>
      <c r="V31" s="30" t="str">
        <f>IF('Órdenes según Instancia'!Z31=0,"-",IF('Órdenes según Instancia'!AE31=0,"-",('Órdenes según Instancia'!Z31/'Órdenes según Instancia'!AE31)))</f>
        <v>-</v>
      </c>
    </row>
    <row r="32" spans="2:22" ht="20.100000000000001" customHeight="1" thickBot="1" x14ac:dyDescent="0.25">
      <c r="B32" s="7" t="s">
        <v>39</v>
      </c>
      <c r="C32" s="28">
        <f>IF('Órdenes según Instancia'!C32=0,"-",IF('Órdenes según Instancia'!AB32=0,"-",('Órdenes según Instancia'!C32/'Órdenes según Instancia'!AB32)))</f>
        <v>0.91919561243144421</v>
      </c>
      <c r="D32" s="28">
        <f>IF('Órdenes según Instancia'!H32=0,"-",IF('Órdenes según Instancia'!AB32=0,"-",('Órdenes según Instancia'!H32/'Órdenes según Instancia'!AB32)))</f>
        <v>1.4625228519195613E-3</v>
      </c>
      <c r="E32" s="28">
        <f>IF('Órdenes según Instancia'!M32=0,"-",IF('Órdenes según Instancia'!AB32=0,"-",('Órdenes según Instancia'!M32/'Órdenes según Instancia'!AB32)))</f>
        <v>5.813528336380256E-2</v>
      </c>
      <c r="F32" s="28">
        <f>IF('Órdenes según Instancia'!R32=0,"-",IF('Órdenes según Instancia'!AB32=0,"-",('Órdenes según Instancia'!R32/'Órdenes según Instancia'!AB32)))</f>
        <v>2.1206581352833639E-2</v>
      </c>
      <c r="G32" s="28" t="str">
        <f>IF('Órdenes según Instancia'!W32=0,"-",IF('Órdenes según Instancia'!AB32=0,"-",('Órdenes según Instancia'!W32/'Órdenes según Instancia'!AB32)))</f>
        <v>-</v>
      </c>
      <c r="H32" s="28">
        <f>IF('Órdenes según Instancia'!D32=0,"-",IF('Órdenes según Instancia'!AC32=0,"-",('Órdenes según Instancia'!D32/'Órdenes según Instancia'!AC32)))</f>
        <v>1</v>
      </c>
      <c r="I32" s="28" t="str">
        <f>IF('Órdenes según Instancia'!I32=0,"-",IF('Órdenes según Instancia'!AC32=0,"-",('Órdenes según Instancia'!I32/'Órdenes según Instancia'!AC32)))</f>
        <v>-</v>
      </c>
      <c r="J32" s="28" t="str">
        <f>IF('Órdenes según Instancia'!N32=0,"-",IF('Órdenes según Instancia'!AC32=0,"-",('Órdenes según Instancia'!N32/'Órdenes según Instancia'!AC32)))</f>
        <v>-</v>
      </c>
      <c r="K32" s="28" t="str">
        <f>IF('Órdenes según Instancia'!S32=0,"-",IF('Órdenes según Instancia'!AC32=0,"-",('Órdenes según Instancia'!S32/'Órdenes según Instancia'!AC32)))</f>
        <v>-</v>
      </c>
      <c r="L32" s="28" t="str">
        <f>IF('Órdenes según Instancia'!X32=0,"-",IF('Órdenes según Instancia'!AC32=0,"-",('Órdenes según Instancia'!X32/'Órdenes según Instancia'!AC32)))</f>
        <v>-</v>
      </c>
      <c r="M32" s="28">
        <f>IF('Órdenes según Instancia'!E32=0,"-",IF('Órdenes según Instancia'!AD32=0,"-",('Órdenes según Instancia'!E32/'Órdenes según Instancia'!AD32)))</f>
        <v>0.88566402814423928</v>
      </c>
      <c r="N32" s="28">
        <f>IF('Órdenes según Instancia'!J32=0,"-",IF('Órdenes según Instancia'!AD32=0,"-",('Órdenes según Instancia'!J32/'Órdenes según Instancia'!AD32)))</f>
        <v>1.5831134564643799E-3</v>
      </c>
      <c r="O32" s="28">
        <f>IF('Órdenes según Instancia'!O32=0,"-",IF('Órdenes según Instancia'!AD32=0,"-",('Órdenes según Instancia'!O32/'Órdenes según Instancia'!AD32)))</f>
        <v>8.2497801231310466E-2</v>
      </c>
      <c r="P32" s="28">
        <f>IF('Órdenes según Instancia'!T32=0,"-",IF('Órdenes según Instancia'!AD32=0,"-",('Órdenes según Instancia'!T32/'Órdenes según Instancia'!AD32)))</f>
        <v>3.0255057167985929E-2</v>
      </c>
      <c r="Q32" s="28" t="str">
        <f>IF('Órdenes según Instancia'!Y32=0,"-",IF('Órdenes según Instancia'!AD32=0,"-",('Órdenes según Instancia'!Y32/'Órdenes según Instancia'!AD32)))</f>
        <v>-</v>
      </c>
      <c r="R32" s="28">
        <f>IF('Órdenes según Instancia'!F32=0,"-",IF('Órdenes según Instancia'!AE32=0,"-",('Órdenes según Instancia'!F32/'Órdenes según Instancia'!AE32)))</f>
        <v>0.99473684210526314</v>
      </c>
      <c r="S32" s="28">
        <f>IF('Órdenes según Instancia'!K32=0,"-",IF('Órdenes según Instancia'!AE32=0,"-",('Órdenes según Instancia'!K32/'Órdenes según Instancia'!AE32)))</f>
        <v>1.2145748987854252E-3</v>
      </c>
      <c r="T32" s="28">
        <f>IF('Órdenes según Instancia'!P32=0,"-",IF('Órdenes según Instancia'!AE32=0,"-",('Órdenes según Instancia'!P32/'Órdenes según Instancia'!AE32)))</f>
        <v>3.2388663967611335E-3</v>
      </c>
      <c r="U32" s="28">
        <f>IF('Órdenes según Instancia'!U32=0,"-",IF('Órdenes según Instancia'!AE32=0,"-",('Órdenes según Instancia'!U32/('Órdenes según Instancia'!AE32))))</f>
        <v>8.0971659919028337E-4</v>
      </c>
      <c r="V32" s="28" t="str">
        <f>IF('Órdenes según Instancia'!Z32=0,"-",IF('Órdenes según Instancia'!AE32=0,"-",('Órdenes según Instancia'!Z32/'Órdenes según Instancia'!AE32)))</f>
        <v>-</v>
      </c>
    </row>
  </sheetData>
  <mergeCells count="5">
    <mergeCell ref="C12:G13"/>
    <mergeCell ref="H12:V12"/>
    <mergeCell ref="H13:L13"/>
    <mergeCell ref="M13:Q13"/>
    <mergeCell ref="R13:V13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1:AJ31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19" max="19" width="13" customWidth="1"/>
  </cols>
  <sheetData>
    <row r="11" spans="2:36" ht="33" customHeight="1" x14ac:dyDescent="0.2"/>
    <row r="12" spans="2:36" s="59" customFormat="1" ht="58.5" customHeight="1" x14ac:dyDescent="0.2">
      <c r="C12" s="88" t="s">
        <v>225</v>
      </c>
      <c r="D12" s="88"/>
      <c r="E12" s="88" t="s">
        <v>148</v>
      </c>
      <c r="F12" s="88"/>
      <c r="G12" s="88" t="s">
        <v>149</v>
      </c>
      <c r="H12" s="88"/>
      <c r="I12" s="88" t="s">
        <v>226</v>
      </c>
      <c r="J12" s="88"/>
      <c r="K12" s="88" t="s">
        <v>227</v>
      </c>
      <c r="L12" s="88"/>
      <c r="M12" s="88" t="s">
        <v>150</v>
      </c>
      <c r="N12" s="88"/>
      <c r="O12" s="88" t="s">
        <v>151</v>
      </c>
      <c r="P12" s="88"/>
      <c r="Q12" s="88" t="s">
        <v>152</v>
      </c>
      <c r="R12" s="88"/>
      <c r="S12" s="88" t="s">
        <v>228</v>
      </c>
      <c r="T12" s="88"/>
      <c r="U12" s="88" t="s">
        <v>153</v>
      </c>
      <c r="V12" s="88"/>
      <c r="W12" s="88" t="s">
        <v>229</v>
      </c>
      <c r="X12" s="88"/>
      <c r="Y12" s="88" t="s">
        <v>230</v>
      </c>
      <c r="Z12" s="88"/>
      <c r="AA12" s="88" t="s">
        <v>231</v>
      </c>
      <c r="AB12" s="88"/>
      <c r="AC12" s="88" t="s">
        <v>232</v>
      </c>
      <c r="AD12" s="88"/>
      <c r="AE12" s="88" t="s">
        <v>233</v>
      </c>
      <c r="AF12" s="88"/>
      <c r="AG12" s="88" t="s">
        <v>154</v>
      </c>
      <c r="AH12" s="88"/>
      <c r="AI12" s="88" t="s">
        <v>155</v>
      </c>
      <c r="AJ12" s="88"/>
    </row>
    <row r="13" spans="2:36" ht="41.25" customHeight="1" thickBot="1" x14ac:dyDescent="0.25">
      <c r="B13" s="32"/>
      <c r="C13" s="34" t="s">
        <v>156</v>
      </c>
      <c r="D13" s="34" t="s">
        <v>157</v>
      </c>
      <c r="E13" s="34" t="s">
        <v>156</v>
      </c>
      <c r="F13" s="34" t="s">
        <v>157</v>
      </c>
      <c r="G13" s="34" t="s">
        <v>156</v>
      </c>
      <c r="H13" s="34" t="s">
        <v>157</v>
      </c>
      <c r="I13" s="34" t="s">
        <v>156</v>
      </c>
      <c r="J13" s="34" t="s">
        <v>157</v>
      </c>
      <c r="K13" s="34" t="s">
        <v>156</v>
      </c>
      <c r="L13" s="34" t="s">
        <v>157</v>
      </c>
      <c r="M13" s="34" t="s">
        <v>156</v>
      </c>
      <c r="N13" s="34" t="s">
        <v>157</v>
      </c>
      <c r="O13" s="34" t="s">
        <v>156</v>
      </c>
      <c r="P13" s="34" t="s">
        <v>157</v>
      </c>
      <c r="Q13" s="34" t="s">
        <v>156</v>
      </c>
      <c r="R13" s="34" t="s">
        <v>157</v>
      </c>
      <c r="S13" s="34" t="s">
        <v>156</v>
      </c>
      <c r="T13" s="34" t="s">
        <v>157</v>
      </c>
      <c r="U13" s="34" t="s">
        <v>156</v>
      </c>
      <c r="V13" s="34" t="s">
        <v>157</v>
      </c>
      <c r="W13" s="34" t="s">
        <v>156</v>
      </c>
      <c r="X13" s="34" t="s">
        <v>157</v>
      </c>
      <c r="Y13" s="34" t="s">
        <v>156</v>
      </c>
      <c r="Z13" s="34" t="s">
        <v>157</v>
      </c>
      <c r="AA13" s="34" t="s">
        <v>156</v>
      </c>
      <c r="AB13" s="34" t="s">
        <v>157</v>
      </c>
      <c r="AC13" s="34" t="s">
        <v>156</v>
      </c>
      <c r="AD13" s="34" t="s">
        <v>157</v>
      </c>
      <c r="AE13" s="34" t="s">
        <v>156</v>
      </c>
      <c r="AF13" s="34" t="s">
        <v>157</v>
      </c>
      <c r="AG13" s="34" t="s">
        <v>156</v>
      </c>
      <c r="AH13" s="34" t="s">
        <v>157</v>
      </c>
      <c r="AI13" s="34" t="s">
        <v>156</v>
      </c>
      <c r="AJ13" s="34" t="s">
        <v>157</v>
      </c>
    </row>
    <row r="14" spans="2:36" ht="20.100000000000001" customHeight="1" thickBot="1" x14ac:dyDescent="0.25">
      <c r="B14" s="3" t="s">
        <v>22</v>
      </c>
      <c r="C14" s="19">
        <v>42</v>
      </c>
      <c r="D14" s="19">
        <v>93</v>
      </c>
      <c r="E14" s="19">
        <v>74</v>
      </c>
      <c r="F14" s="19">
        <v>76</v>
      </c>
      <c r="G14" s="19">
        <v>798</v>
      </c>
      <c r="H14" s="19">
        <v>656</v>
      </c>
      <c r="I14" s="19">
        <v>810</v>
      </c>
      <c r="J14" s="19">
        <v>596</v>
      </c>
      <c r="K14" s="19">
        <v>195</v>
      </c>
      <c r="L14" s="19">
        <v>107</v>
      </c>
      <c r="M14" s="19">
        <v>126</v>
      </c>
      <c r="N14" s="19">
        <v>79</v>
      </c>
      <c r="O14" s="19">
        <v>116</v>
      </c>
      <c r="P14" s="19">
        <v>120</v>
      </c>
      <c r="Q14" s="19">
        <v>2161</v>
      </c>
      <c r="R14" s="19">
        <v>1727</v>
      </c>
      <c r="S14" s="19">
        <v>210</v>
      </c>
      <c r="T14" s="19">
        <v>14</v>
      </c>
      <c r="U14" s="19">
        <v>0</v>
      </c>
      <c r="V14" s="19">
        <v>3</v>
      </c>
      <c r="W14" s="19">
        <v>21</v>
      </c>
      <c r="X14" s="19">
        <v>4</v>
      </c>
      <c r="Y14" s="19">
        <v>8</v>
      </c>
      <c r="Z14" s="19">
        <v>3</v>
      </c>
      <c r="AA14" s="19">
        <v>31</v>
      </c>
      <c r="AB14" s="19">
        <v>4</v>
      </c>
      <c r="AC14" s="19">
        <v>249</v>
      </c>
      <c r="AD14" s="19">
        <v>14</v>
      </c>
      <c r="AE14" s="19">
        <v>4</v>
      </c>
      <c r="AF14" s="19">
        <v>0</v>
      </c>
      <c r="AG14" s="19">
        <v>176</v>
      </c>
      <c r="AH14" s="19">
        <v>11</v>
      </c>
      <c r="AI14" s="19">
        <v>699</v>
      </c>
      <c r="AJ14" s="19">
        <v>53</v>
      </c>
    </row>
    <row r="15" spans="2:36" ht="20.100000000000001" customHeight="1" thickBot="1" x14ac:dyDescent="0.25">
      <c r="B15" s="4" t="s">
        <v>23</v>
      </c>
      <c r="C15" s="20">
        <v>6</v>
      </c>
      <c r="D15" s="20">
        <v>1</v>
      </c>
      <c r="E15" s="20">
        <v>1</v>
      </c>
      <c r="F15" s="20">
        <v>1</v>
      </c>
      <c r="G15" s="20">
        <v>79</v>
      </c>
      <c r="H15" s="20">
        <v>11</v>
      </c>
      <c r="I15" s="20">
        <v>101</v>
      </c>
      <c r="J15" s="20">
        <v>13</v>
      </c>
      <c r="K15" s="20">
        <v>29</v>
      </c>
      <c r="L15" s="20">
        <v>0</v>
      </c>
      <c r="M15" s="20">
        <v>4</v>
      </c>
      <c r="N15" s="20">
        <v>5</v>
      </c>
      <c r="O15" s="20">
        <v>1</v>
      </c>
      <c r="P15" s="20">
        <v>0</v>
      </c>
      <c r="Q15" s="20">
        <v>221</v>
      </c>
      <c r="R15" s="20">
        <v>31</v>
      </c>
      <c r="S15" s="20">
        <v>29</v>
      </c>
      <c r="T15" s="20">
        <v>0</v>
      </c>
      <c r="U15" s="20">
        <v>0</v>
      </c>
      <c r="V15" s="20">
        <v>0</v>
      </c>
      <c r="W15" s="20">
        <v>3</v>
      </c>
      <c r="X15" s="20">
        <v>0</v>
      </c>
      <c r="Y15" s="20">
        <v>2</v>
      </c>
      <c r="Z15" s="20">
        <v>0</v>
      </c>
      <c r="AA15" s="20">
        <v>6</v>
      </c>
      <c r="AB15" s="20">
        <v>0</v>
      </c>
      <c r="AC15" s="20">
        <v>31</v>
      </c>
      <c r="AD15" s="20">
        <v>0</v>
      </c>
      <c r="AE15" s="20">
        <v>0</v>
      </c>
      <c r="AF15" s="20">
        <v>0</v>
      </c>
      <c r="AG15" s="20">
        <v>56</v>
      </c>
      <c r="AH15" s="20">
        <v>0</v>
      </c>
      <c r="AI15" s="20">
        <v>127</v>
      </c>
      <c r="AJ15" s="20">
        <v>0</v>
      </c>
    </row>
    <row r="16" spans="2:36" ht="20.100000000000001" customHeight="1" thickBot="1" x14ac:dyDescent="0.25">
      <c r="B16" s="4" t="s">
        <v>24</v>
      </c>
      <c r="C16" s="20">
        <v>4</v>
      </c>
      <c r="D16" s="20">
        <v>1</v>
      </c>
      <c r="E16" s="20">
        <v>6</v>
      </c>
      <c r="F16" s="20">
        <v>0</v>
      </c>
      <c r="G16" s="20">
        <v>117</v>
      </c>
      <c r="H16" s="20">
        <v>14</v>
      </c>
      <c r="I16" s="20">
        <v>112</v>
      </c>
      <c r="J16" s="20">
        <v>14</v>
      </c>
      <c r="K16" s="20">
        <v>5</v>
      </c>
      <c r="L16" s="20">
        <v>0</v>
      </c>
      <c r="M16" s="20">
        <v>22</v>
      </c>
      <c r="N16" s="20">
        <v>0</v>
      </c>
      <c r="O16" s="20">
        <v>2</v>
      </c>
      <c r="P16" s="20">
        <v>0</v>
      </c>
      <c r="Q16" s="20">
        <v>268</v>
      </c>
      <c r="R16" s="20">
        <v>29</v>
      </c>
      <c r="S16" s="20">
        <v>24</v>
      </c>
      <c r="T16" s="20">
        <v>1</v>
      </c>
      <c r="U16" s="20">
        <v>0</v>
      </c>
      <c r="V16" s="20">
        <v>0</v>
      </c>
      <c r="W16" s="20">
        <v>7</v>
      </c>
      <c r="X16" s="20">
        <v>0</v>
      </c>
      <c r="Y16" s="20">
        <v>1</v>
      </c>
      <c r="Z16" s="20">
        <v>0</v>
      </c>
      <c r="AA16" s="20">
        <v>5</v>
      </c>
      <c r="AB16" s="20">
        <v>0</v>
      </c>
      <c r="AC16" s="20">
        <v>29</v>
      </c>
      <c r="AD16" s="20">
        <v>1</v>
      </c>
      <c r="AE16" s="20">
        <v>1</v>
      </c>
      <c r="AF16" s="20">
        <v>0</v>
      </c>
      <c r="AG16" s="20">
        <v>10</v>
      </c>
      <c r="AH16" s="20">
        <v>1</v>
      </c>
      <c r="AI16" s="20">
        <v>77</v>
      </c>
      <c r="AJ16" s="20">
        <v>3</v>
      </c>
    </row>
    <row r="17" spans="2:36" ht="20.100000000000001" customHeight="1" thickBot="1" x14ac:dyDescent="0.25">
      <c r="B17" s="4" t="s">
        <v>25</v>
      </c>
      <c r="C17" s="20">
        <v>2</v>
      </c>
      <c r="D17" s="20">
        <v>9</v>
      </c>
      <c r="E17" s="20">
        <v>15</v>
      </c>
      <c r="F17" s="20">
        <v>0</v>
      </c>
      <c r="G17" s="20">
        <v>152</v>
      </c>
      <c r="H17" s="20">
        <v>47</v>
      </c>
      <c r="I17" s="20">
        <v>149</v>
      </c>
      <c r="J17" s="20">
        <v>47</v>
      </c>
      <c r="K17" s="20">
        <v>4</v>
      </c>
      <c r="L17" s="20">
        <v>3</v>
      </c>
      <c r="M17" s="20">
        <v>0</v>
      </c>
      <c r="N17" s="20">
        <v>21</v>
      </c>
      <c r="O17" s="20">
        <v>0</v>
      </c>
      <c r="P17" s="20">
        <v>36</v>
      </c>
      <c r="Q17" s="20">
        <v>322</v>
      </c>
      <c r="R17" s="20">
        <v>163</v>
      </c>
      <c r="S17" s="20">
        <v>7</v>
      </c>
      <c r="T17" s="20">
        <v>4</v>
      </c>
      <c r="U17" s="20">
        <v>0</v>
      </c>
      <c r="V17" s="20">
        <v>0</v>
      </c>
      <c r="W17" s="20">
        <v>1</v>
      </c>
      <c r="X17" s="20">
        <v>0</v>
      </c>
      <c r="Y17" s="20">
        <v>0</v>
      </c>
      <c r="Z17" s="20">
        <v>0</v>
      </c>
      <c r="AA17" s="20">
        <v>3</v>
      </c>
      <c r="AB17" s="20">
        <v>0</v>
      </c>
      <c r="AC17" s="20">
        <v>12</v>
      </c>
      <c r="AD17" s="20">
        <v>4</v>
      </c>
      <c r="AE17" s="20">
        <v>0</v>
      </c>
      <c r="AF17" s="20">
        <v>0</v>
      </c>
      <c r="AG17" s="20">
        <v>6</v>
      </c>
      <c r="AH17" s="20">
        <v>4</v>
      </c>
      <c r="AI17" s="20">
        <v>29</v>
      </c>
      <c r="AJ17" s="20">
        <v>12</v>
      </c>
    </row>
    <row r="18" spans="2:36" ht="20.100000000000001" customHeight="1" thickBot="1" x14ac:dyDescent="0.25">
      <c r="B18" s="4" t="s">
        <v>26</v>
      </c>
      <c r="C18" s="20">
        <v>14</v>
      </c>
      <c r="D18" s="20">
        <v>2</v>
      </c>
      <c r="E18" s="20">
        <v>30</v>
      </c>
      <c r="F18" s="20">
        <v>5</v>
      </c>
      <c r="G18" s="20">
        <v>267</v>
      </c>
      <c r="H18" s="20">
        <v>84</v>
      </c>
      <c r="I18" s="20">
        <v>265</v>
      </c>
      <c r="J18" s="20">
        <v>74</v>
      </c>
      <c r="K18" s="20">
        <v>61</v>
      </c>
      <c r="L18" s="20">
        <v>19</v>
      </c>
      <c r="M18" s="20">
        <v>81</v>
      </c>
      <c r="N18" s="20">
        <v>0</v>
      </c>
      <c r="O18" s="20">
        <v>24</v>
      </c>
      <c r="P18" s="20">
        <v>1</v>
      </c>
      <c r="Q18" s="20">
        <v>742</v>
      </c>
      <c r="R18" s="20">
        <v>185</v>
      </c>
      <c r="S18" s="20">
        <v>44</v>
      </c>
      <c r="T18" s="20">
        <v>2</v>
      </c>
      <c r="U18" s="20">
        <v>0</v>
      </c>
      <c r="V18" s="20">
        <v>0</v>
      </c>
      <c r="W18" s="20">
        <v>9</v>
      </c>
      <c r="X18" s="20">
        <v>0</v>
      </c>
      <c r="Y18" s="20">
        <v>3</v>
      </c>
      <c r="Z18" s="20">
        <v>0</v>
      </c>
      <c r="AA18" s="20">
        <v>45</v>
      </c>
      <c r="AB18" s="20">
        <v>1</v>
      </c>
      <c r="AC18" s="20">
        <v>75</v>
      </c>
      <c r="AD18" s="20">
        <v>2</v>
      </c>
      <c r="AE18" s="20">
        <v>0</v>
      </c>
      <c r="AF18" s="20">
        <v>0</v>
      </c>
      <c r="AG18" s="20">
        <v>19</v>
      </c>
      <c r="AH18" s="20">
        <v>0</v>
      </c>
      <c r="AI18" s="20">
        <v>195</v>
      </c>
      <c r="AJ18" s="20">
        <v>5</v>
      </c>
    </row>
    <row r="19" spans="2:36" ht="20.100000000000001" customHeight="1" thickBot="1" x14ac:dyDescent="0.25">
      <c r="B19" s="4" t="s">
        <v>27</v>
      </c>
      <c r="C19" s="20">
        <v>0</v>
      </c>
      <c r="D19" s="20">
        <v>0</v>
      </c>
      <c r="E19" s="20">
        <v>0</v>
      </c>
      <c r="F19" s="20">
        <v>0</v>
      </c>
      <c r="G19" s="20">
        <v>29</v>
      </c>
      <c r="H19" s="20">
        <v>0</v>
      </c>
      <c r="I19" s="20">
        <v>29</v>
      </c>
      <c r="J19" s="20">
        <v>0</v>
      </c>
      <c r="K19" s="20">
        <v>1</v>
      </c>
      <c r="L19" s="20">
        <v>0</v>
      </c>
      <c r="M19" s="20">
        <v>11</v>
      </c>
      <c r="N19" s="20">
        <v>0</v>
      </c>
      <c r="O19" s="20">
        <v>1</v>
      </c>
      <c r="P19" s="20">
        <v>0</v>
      </c>
      <c r="Q19" s="20">
        <v>71</v>
      </c>
      <c r="R19" s="20">
        <v>0</v>
      </c>
      <c r="S19" s="20">
        <v>3</v>
      </c>
      <c r="T19" s="20">
        <v>0</v>
      </c>
      <c r="U19" s="20">
        <v>0</v>
      </c>
      <c r="V19" s="20">
        <v>0</v>
      </c>
      <c r="W19" s="20">
        <v>1</v>
      </c>
      <c r="X19" s="20">
        <v>0</v>
      </c>
      <c r="Y19" s="20">
        <v>0</v>
      </c>
      <c r="Z19" s="20">
        <v>0</v>
      </c>
      <c r="AA19" s="20">
        <v>5</v>
      </c>
      <c r="AB19" s="20">
        <v>0</v>
      </c>
      <c r="AC19" s="20">
        <v>3</v>
      </c>
      <c r="AD19" s="20">
        <v>0</v>
      </c>
      <c r="AE19" s="20">
        <v>0</v>
      </c>
      <c r="AF19" s="20">
        <v>0</v>
      </c>
      <c r="AG19" s="20">
        <v>4</v>
      </c>
      <c r="AH19" s="20">
        <v>0</v>
      </c>
      <c r="AI19" s="20">
        <v>16</v>
      </c>
      <c r="AJ19" s="20">
        <v>0</v>
      </c>
    </row>
    <row r="20" spans="2:36" ht="20.100000000000001" customHeight="1" thickBot="1" x14ac:dyDescent="0.25">
      <c r="B20" s="4" t="s">
        <v>28</v>
      </c>
      <c r="C20" s="20">
        <v>14</v>
      </c>
      <c r="D20" s="20">
        <v>3</v>
      </c>
      <c r="E20" s="20">
        <v>27</v>
      </c>
      <c r="F20" s="20">
        <v>4</v>
      </c>
      <c r="G20" s="20">
        <v>234</v>
      </c>
      <c r="H20" s="20">
        <v>28</v>
      </c>
      <c r="I20" s="20">
        <v>234</v>
      </c>
      <c r="J20" s="20">
        <v>22</v>
      </c>
      <c r="K20" s="20">
        <v>52</v>
      </c>
      <c r="L20" s="20">
        <v>0</v>
      </c>
      <c r="M20" s="20">
        <v>35</v>
      </c>
      <c r="N20" s="20">
        <v>1</v>
      </c>
      <c r="O20" s="20">
        <v>15</v>
      </c>
      <c r="P20" s="20">
        <v>1</v>
      </c>
      <c r="Q20" s="20">
        <v>611</v>
      </c>
      <c r="R20" s="20">
        <v>59</v>
      </c>
      <c r="S20" s="20">
        <v>49</v>
      </c>
      <c r="T20" s="20">
        <v>2</v>
      </c>
      <c r="U20" s="20">
        <v>0</v>
      </c>
      <c r="V20" s="20">
        <v>1</v>
      </c>
      <c r="W20" s="20">
        <v>3</v>
      </c>
      <c r="X20" s="20">
        <v>0</v>
      </c>
      <c r="Y20" s="20">
        <v>0</v>
      </c>
      <c r="Z20" s="20">
        <v>0</v>
      </c>
      <c r="AA20" s="20">
        <v>5</v>
      </c>
      <c r="AB20" s="20">
        <v>1</v>
      </c>
      <c r="AC20" s="20">
        <v>57</v>
      </c>
      <c r="AD20" s="20">
        <v>2</v>
      </c>
      <c r="AE20" s="20">
        <v>0</v>
      </c>
      <c r="AF20" s="20">
        <v>0</v>
      </c>
      <c r="AG20" s="20">
        <v>38</v>
      </c>
      <c r="AH20" s="20">
        <v>1</v>
      </c>
      <c r="AI20" s="20">
        <v>152</v>
      </c>
      <c r="AJ20" s="20">
        <v>7</v>
      </c>
    </row>
    <row r="21" spans="2:36" ht="20.100000000000001" customHeight="1" thickBot="1" x14ac:dyDescent="0.25">
      <c r="B21" s="4" t="s">
        <v>29</v>
      </c>
      <c r="C21" s="20">
        <v>9</v>
      </c>
      <c r="D21" s="20">
        <v>5</v>
      </c>
      <c r="E21" s="20">
        <v>54</v>
      </c>
      <c r="F21" s="20">
        <v>3</v>
      </c>
      <c r="G21" s="20">
        <v>256</v>
      </c>
      <c r="H21" s="20">
        <v>21</v>
      </c>
      <c r="I21" s="20">
        <v>253</v>
      </c>
      <c r="J21" s="20">
        <v>22</v>
      </c>
      <c r="K21" s="20">
        <v>19</v>
      </c>
      <c r="L21" s="20">
        <v>0</v>
      </c>
      <c r="M21" s="20">
        <v>123</v>
      </c>
      <c r="N21" s="20">
        <v>12</v>
      </c>
      <c r="O21" s="20">
        <v>10</v>
      </c>
      <c r="P21" s="20">
        <v>6</v>
      </c>
      <c r="Q21" s="20">
        <v>724</v>
      </c>
      <c r="R21" s="20">
        <v>69</v>
      </c>
      <c r="S21" s="20">
        <v>65</v>
      </c>
      <c r="T21" s="20">
        <v>1</v>
      </c>
      <c r="U21" s="20">
        <v>0</v>
      </c>
      <c r="V21" s="20">
        <v>0</v>
      </c>
      <c r="W21" s="20">
        <v>6</v>
      </c>
      <c r="X21" s="20">
        <v>1</v>
      </c>
      <c r="Y21" s="20">
        <v>4</v>
      </c>
      <c r="Z21" s="20">
        <v>0</v>
      </c>
      <c r="AA21" s="20">
        <v>16</v>
      </c>
      <c r="AB21" s="20">
        <v>1</v>
      </c>
      <c r="AC21" s="20">
        <v>74</v>
      </c>
      <c r="AD21" s="20">
        <v>1</v>
      </c>
      <c r="AE21" s="20">
        <v>3</v>
      </c>
      <c r="AF21" s="20">
        <v>0</v>
      </c>
      <c r="AG21" s="20">
        <v>27</v>
      </c>
      <c r="AH21" s="20">
        <v>0</v>
      </c>
      <c r="AI21" s="20">
        <v>195</v>
      </c>
      <c r="AJ21" s="20">
        <v>4</v>
      </c>
    </row>
    <row r="22" spans="2:36" ht="20.100000000000001" customHeight="1" thickBot="1" x14ac:dyDescent="0.25">
      <c r="B22" s="4" t="s">
        <v>30</v>
      </c>
      <c r="C22" s="20">
        <v>9</v>
      </c>
      <c r="D22" s="20">
        <v>1</v>
      </c>
      <c r="E22" s="20">
        <v>22</v>
      </c>
      <c r="F22" s="20">
        <v>0</v>
      </c>
      <c r="G22" s="20">
        <v>435</v>
      </c>
      <c r="H22" s="20">
        <v>13</v>
      </c>
      <c r="I22" s="20">
        <v>437</v>
      </c>
      <c r="J22" s="20">
        <v>20</v>
      </c>
      <c r="K22" s="20">
        <v>22</v>
      </c>
      <c r="L22" s="20">
        <v>8</v>
      </c>
      <c r="M22" s="20">
        <v>38</v>
      </c>
      <c r="N22" s="20">
        <v>9</v>
      </c>
      <c r="O22" s="20">
        <v>28</v>
      </c>
      <c r="P22" s="20">
        <v>8</v>
      </c>
      <c r="Q22" s="20">
        <v>991</v>
      </c>
      <c r="R22" s="20">
        <v>59</v>
      </c>
      <c r="S22" s="20">
        <v>89</v>
      </c>
      <c r="T22" s="20">
        <v>2</v>
      </c>
      <c r="U22" s="20">
        <v>2</v>
      </c>
      <c r="V22" s="20">
        <v>0</v>
      </c>
      <c r="W22" s="20">
        <v>27</v>
      </c>
      <c r="X22" s="20">
        <v>3</v>
      </c>
      <c r="Y22" s="20">
        <v>2</v>
      </c>
      <c r="Z22" s="20">
        <v>0</v>
      </c>
      <c r="AA22" s="20">
        <v>30</v>
      </c>
      <c r="AB22" s="20">
        <v>3</v>
      </c>
      <c r="AC22" s="20">
        <v>122</v>
      </c>
      <c r="AD22" s="20">
        <v>4</v>
      </c>
      <c r="AE22" s="20">
        <v>0</v>
      </c>
      <c r="AF22" s="20">
        <v>0</v>
      </c>
      <c r="AG22" s="20">
        <v>73</v>
      </c>
      <c r="AH22" s="20">
        <v>0</v>
      </c>
      <c r="AI22" s="20">
        <v>345</v>
      </c>
      <c r="AJ22" s="20">
        <v>12</v>
      </c>
    </row>
    <row r="23" spans="2:36" ht="20.100000000000001" customHeight="1" thickBot="1" x14ac:dyDescent="0.25">
      <c r="B23" s="4" t="s">
        <v>31</v>
      </c>
      <c r="C23" s="20">
        <v>15</v>
      </c>
      <c r="D23" s="20">
        <v>39</v>
      </c>
      <c r="E23" s="20">
        <v>62</v>
      </c>
      <c r="F23" s="20">
        <v>89</v>
      </c>
      <c r="G23" s="20">
        <v>552</v>
      </c>
      <c r="H23" s="20">
        <v>287</v>
      </c>
      <c r="I23" s="20">
        <v>545</v>
      </c>
      <c r="J23" s="20">
        <v>252</v>
      </c>
      <c r="K23" s="20">
        <v>12</v>
      </c>
      <c r="L23" s="20">
        <v>10</v>
      </c>
      <c r="M23" s="20">
        <v>89</v>
      </c>
      <c r="N23" s="20">
        <v>48</v>
      </c>
      <c r="O23" s="20">
        <v>218</v>
      </c>
      <c r="P23" s="20">
        <v>31</v>
      </c>
      <c r="Q23" s="20">
        <v>1493</v>
      </c>
      <c r="R23" s="20">
        <v>756</v>
      </c>
      <c r="S23" s="20">
        <v>122</v>
      </c>
      <c r="T23" s="20">
        <v>6</v>
      </c>
      <c r="U23" s="20">
        <v>0</v>
      </c>
      <c r="V23" s="20">
        <v>4</v>
      </c>
      <c r="W23" s="20">
        <v>31</v>
      </c>
      <c r="X23" s="20">
        <v>6</v>
      </c>
      <c r="Y23" s="20">
        <v>2</v>
      </c>
      <c r="Z23" s="20">
        <v>0</v>
      </c>
      <c r="AA23" s="20">
        <v>33</v>
      </c>
      <c r="AB23" s="20">
        <v>6</v>
      </c>
      <c r="AC23" s="20">
        <v>135</v>
      </c>
      <c r="AD23" s="20">
        <v>15</v>
      </c>
      <c r="AE23" s="20">
        <v>7</v>
      </c>
      <c r="AF23" s="20">
        <v>0</v>
      </c>
      <c r="AG23" s="20">
        <v>104</v>
      </c>
      <c r="AH23" s="20">
        <v>15</v>
      </c>
      <c r="AI23" s="20">
        <v>434</v>
      </c>
      <c r="AJ23" s="20">
        <v>52</v>
      </c>
    </row>
    <row r="24" spans="2:36" ht="20.100000000000001" customHeight="1" thickBot="1" x14ac:dyDescent="0.25">
      <c r="B24" s="4" t="s">
        <v>32</v>
      </c>
      <c r="C24" s="20">
        <v>6</v>
      </c>
      <c r="D24" s="20">
        <v>10</v>
      </c>
      <c r="E24" s="20">
        <v>30</v>
      </c>
      <c r="F24" s="20">
        <v>15</v>
      </c>
      <c r="G24" s="20">
        <v>41</v>
      </c>
      <c r="H24" s="20">
        <v>18</v>
      </c>
      <c r="I24" s="20">
        <v>85</v>
      </c>
      <c r="J24" s="20">
        <v>27</v>
      </c>
      <c r="K24" s="20">
        <v>13</v>
      </c>
      <c r="L24" s="20">
        <v>2</v>
      </c>
      <c r="M24" s="20">
        <v>37</v>
      </c>
      <c r="N24" s="20">
        <v>9</v>
      </c>
      <c r="O24" s="20">
        <v>6</v>
      </c>
      <c r="P24" s="20">
        <v>4</v>
      </c>
      <c r="Q24" s="20">
        <v>218</v>
      </c>
      <c r="R24" s="20">
        <v>85</v>
      </c>
      <c r="S24" s="20">
        <v>16</v>
      </c>
      <c r="T24" s="20">
        <v>2</v>
      </c>
      <c r="U24" s="20">
        <v>0</v>
      </c>
      <c r="V24" s="20">
        <v>0</v>
      </c>
      <c r="W24" s="20">
        <v>6</v>
      </c>
      <c r="X24" s="20">
        <v>0</v>
      </c>
      <c r="Y24" s="20">
        <v>3</v>
      </c>
      <c r="Z24" s="20">
        <v>0</v>
      </c>
      <c r="AA24" s="20">
        <v>12</v>
      </c>
      <c r="AB24" s="20">
        <v>0</v>
      </c>
      <c r="AC24" s="20">
        <v>22</v>
      </c>
      <c r="AD24" s="20">
        <v>2</v>
      </c>
      <c r="AE24" s="20">
        <v>1</v>
      </c>
      <c r="AF24" s="20">
        <v>0</v>
      </c>
      <c r="AG24" s="20">
        <v>9</v>
      </c>
      <c r="AH24" s="20">
        <v>0</v>
      </c>
      <c r="AI24" s="20">
        <v>69</v>
      </c>
      <c r="AJ24" s="20">
        <v>4</v>
      </c>
    </row>
    <row r="25" spans="2:36" ht="20.100000000000001" customHeight="1" thickBot="1" x14ac:dyDescent="0.25">
      <c r="B25" s="4" t="s">
        <v>33</v>
      </c>
      <c r="C25" s="20">
        <v>28</v>
      </c>
      <c r="D25" s="20">
        <v>6</v>
      </c>
      <c r="E25" s="20">
        <v>7</v>
      </c>
      <c r="F25" s="20">
        <v>2</v>
      </c>
      <c r="G25" s="20">
        <v>227</v>
      </c>
      <c r="H25" s="20">
        <v>49</v>
      </c>
      <c r="I25" s="20">
        <v>232</v>
      </c>
      <c r="J25" s="20">
        <v>48</v>
      </c>
      <c r="K25" s="20">
        <v>10</v>
      </c>
      <c r="L25" s="20">
        <v>3</v>
      </c>
      <c r="M25" s="20">
        <v>51</v>
      </c>
      <c r="N25" s="20">
        <v>17</v>
      </c>
      <c r="O25" s="20">
        <v>26</v>
      </c>
      <c r="P25" s="20">
        <v>0</v>
      </c>
      <c r="Q25" s="20">
        <v>581</v>
      </c>
      <c r="R25" s="20">
        <v>125</v>
      </c>
      <c r="S25" s="20">
        <v>37</v>
      </c>
      <c r="T25" s="20">
        <v>7</v>
      </c>
      <c r="U25" s="20">
        <v>0</v>
      </c>
      <c r="V25" s="20">
        <v>0</v>
      </c>
      <c r="W25" s="20">
        <v>4</v>
      </c>
      <c r="X25" s="20">
        <v>1</v>
      </c>
      <c r="Y25" s="20">
        <v>0</v>
      </c>
      <c r="Z25" s="20">
        <v>0</v>
      </c>
      <c r="AA25" s="20">
        <v>26</v>
      </c>
      <c r="AB25" s="20">
        <v>1</v>
      </c>
      <c r="AC25" s="20">
        <v>50</v>
      </c>
      <c r="AD25" s="20">
        <v>9</v>
      </c>
      <c r="AE25" s="20">
        <v>0</v>
      </c>
      <c r="AF25" s="20">
        <v>0</v>
      </c>
      <c r="AG25" s="20">
        <v>17</v>
      </c>
      <c r="AH25" s="20">
        <v>0</v>
      </c>
      <c r="AI25" s="20">
        <v>134</v>
      </c>
      <c r="AJ25" s="20">
        <v>18</v>
      </c>
    </row>
    <row r="26" spans="2:36" ht="20.100000000000001" customHeight="1" thickBot="1" x14ac:dyDescent="0.25">
      <c r="B26" s="4" t="s">
        <v>34</v>
      </c>
      <c r="C26" s="20">
        <v>8</v>
      </c>
      <c r="D26" s="20">
        <v>3</v>
      </c>
      <c r="E26" s="20">
        <v>133</v>
      </c>
      <c r="F26" s="20">
        <v>2</v>
      </c>
      <c r="G26" s="20">
        <v>545</v>
      </c>
      <c r="H26" s="20">
        <v>50</v>
      </c>
      <c r="I26" s="20">
        <v>545</v>
      </c>
      <c r="J26" s="20">
        <v>50</v>
      </c>
      <c r="K26" s="20">
        <v>3</v>
      </c>
      <c r="L26" s="20">
        <v>2</v>
      </c>
      <c r="M26" s="20">
        <v>96</v>
      </c>
      <c r="N26" s="20">
        <v>1</v>
      </c>
      <c r="O26" s="20">
        <v>51</v>
      </c>
      <c r="P26" s="20">
        <v>0</v>
      </c>
      <c r="Q26" s="20">
        <v>1381</v>
      </c>
      <c r="R26" s="20">
        <v>108</v>
      </c>
      <c r="S26" s="20">
        <v>129</v>
      </c>
      <c r="T26" s="20">
        <v>0</v>
      </c>
      <c r="U26" s="20">
        <v>0</v>
      </c>
      <c r="V26" s="20">
        <v>0</v>
      </c>
      <c r="W26" s="20">
        <v>19</v>
      </c>
      <c r="X26" s="20">
        <v>2</v>
      </c>
      <c r="Y26" s="20">
        <v>2</v>
      </c>
      <c r="Z26" s="20">
        <v>0</v>
      </c>
      <c r="AA26" s="20">
        <v>30</v>
      </c>
      <c r="AB26" s="20">
        <v>0</v>
      </c>
      <c r="AC26" s="20">
        <v>158</v>
      </c>
      <c r="AD26" s="20">
        <v>0</v>
      </c>
      <c r="AE26" s="20">
        <v>10</v>
      </c>
      <c r="AF26" s="20">
        <v>2</v>
      </c>
      <c r="AG26" s="20">
        <v>67</v>
      </c>
      <c r="AH26" s="20">
        <v>0</v>
      </c>
      <c r="AI26" s="20">
        <v>415</v>
      </c>
      <c r="AJ26" s="20">
        <v>4</v>
      </c>
    </row>
    <row r="27" spans="2:36" ht="20.100000000000001" customHeight="1" thickBot="1" x14ac:dyDescent="0.25">
      <c r="B27" s="4" t="s">
        <v>35</v>
      </c>
      <c r="C27" s="20">
        <v>34</v>
      </c>
      <c r="D27" s="20">
        <v>10</v>
      </c>
      <c r="E27" s="20">
        <v>66</v>
      </c>
      <c r="F27" s="20">
        <v>0</v>
      </c>
      <c r="G27" s="20">
        <v>249</v>
      </c>
      <c r="H27" s="20">
        <v>34</v>
      </c>
      <c r="I27" s="20">
        <v>225</v>
      </c>
      <c r="J27" s="20">
        <v>34</v>
      </c>
      <c r="K27" s="20">
        <v>15</v>
      </c>
      <c r="L27" s="20">
        <v>0</v>
      </c>
      <c r="M27" s="20">
        <v>132</v>
      </c>
      <c r="N27" s="20">
        <v>21</v>
      </c>
      <c r="O27" s="20">
        <v>63</v>
      </c>
      <c r="P27" s="20">
        <v>26</v>
      </c>
      <c r="Q27" s="20">
        <v>784</v>
      </c>
      <c r="R27" s="20">
        <v>125</v>
      </c>
      <c r="S27" s="20">
        <v>69</v>
      </c>
      <c r="T27" s="20">
        <v>0</v>
      </c>
      <c r="U27" s="20">
        <v>0</v>
      </c>
      <c r="V27" s="20">
        <v>0</v>
      </c>
      <c r="W27" s="20">
        <v>7</v>
      </c>
      <c r="X27" s="20">
        <v>0</v>
      </c>
      <c r="Y27" s="20">
        <v>2</v>
      </c>
      <c r="Z27" s="20">
        <v>0</v>
      </c>
      <c r="AA27" s="20">
        <v>8</v>
      </c>
      <c r="AB27" s="20">
        <v>0</v>
      </c>
      <c r="AC27" s="20">
        <v>98</v>
      </c>
      <c r="AD27" s="20">
        <v>0</v>
      </c>
      <c r="AE27" s="20">
        <v>0</v>
      </c>
      <c r="AF27" s="20">
        <v>0</v>
      </c>
      <c r="AG27" s="20">
        <v>26</v>
      </c>
      <c r="AH27" s="20">
        <v>0</v>
      </c>
      <c r="AI27" s="20">
        <v>210</v>
      </c>
      <c r="AJ27" s="20">
        <v>0</v>
      </c>
    </row>
    <row r="28" spans="2:36" ht="20.100000000000001" customHeight="1" thickBot="1" x14ac:dyDescent="0.25">
      <c r="B28" s="4" t="s">
        <v>36</v>
      </c>
      <c r="C28" s="20">
        <v>18</v>
      </c>
      <c r="D28" s="20">
        <v>0</v>
      </c>
      <c r="E28" s="20">
        <v>19</v>
      </c>
      <c r="F28" s="20">
        <v>0</v>
      </c>
      <c r="G28" s="20">
        <v>50</v>
      </c>
      <c r="H28" s="20">
        <v>1</v>
      </c>
      <c r="I28" s="20">
        <v>50</v>
      </c>
      <c r="J28" s="20">
        <v>1</v>
      </c>
      <c r="K28" s="20">
        <v>1</v>
      </c>
      <c r="L28" s="20">
        <v>0</v>
      </c>
      <c r="M28" s="20">
        <v>23</v>
      </c>
      <c r="N28" s="20">
        <v>0</v>
      </c>
      <c r="O28" s="20">
        <v>34</v>
      </c>
      <c r="P28" s="20">
        <v>0</v>
      </c>
      <c r="Q28" s="20">
        <v>195</v>
      </c>
      <c r="R28" s="20">
        <v>2</v>
      </c>
      <c r="S28" s="20">
        <v>5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3</v>
      </c>
      <c r="AB28" s="20">
        <v>0</v>
      </c>
      <c r="AC28" s="20">
        <v>7</v>
      </c>
      <c r="AD28" s="20">
        <v>0</v>
      </c>
      <c r="AE28" s="20">
        <v>0</v>
      </c>
      <c r="AF28" s="20">
        <v>0</v>
      </c>
      <c r="AG28" s="20">
        <v>1</v>
      </c>
      <c r="AH28" s="20">
        <v>0</v>
      </c>
      <c r="AI28" s="20">
        <v>16</v>
      </c>
      <c r="AJ28" s="20">
        <v>0</v>
      </c>
    </row>
    <row r="29" spans="2:36" ht="20.100000000000001" customHeight="1" thickBot="1" x14ac:dyDescent="0.25">
      <c r="B29" s="5" t="s">
        <v>37</v>
      </c>
      <c r="C29" s="20">
        <v>2</v>
      </c>
      <c r="D29" s="20">
        <v>0</v>
      </c>
      <c r="E29" s="20">
        <v>1</v>
      </c>
      <c r="F29" s="20">
        <v>0</v>
      </c>
      <c r="G29" s="20">
        <v>70</v>
      </c>
      <c r="H29" s="20">
        <v>17</v>
      </c>
      <c r="I29" s="20">
        <v>70</v>
      </c>
      <c r="J29" s="20">
        <v>15</v>
      </c>
      <c r="K29" s="20">
        <v>0</v>
      </c>
      <c r="L29" s="20">
        <v>0</v>
      </c>
      <c r="M29" s="20">
        <v>18</v>
      </c>
      <c r="N29" s="20">
        <v>0</v>
      </c>
      <c r="O29" s="20">
        <v>5</v>
      </c>
      <c r="P29" s="20">
        <v>4</v>
      </c>
      <c r="Q29" s="20">
        <v>166</v>
      </c>
      <c r="R29" s="20">
        <v>36</v>
      </c>
      <c r="S29" s="20">
        <v>5</v>
      </c>
      <c r="T29" s="20">
        <v>2</v>
      </c>
      <c r="U29" s="20">
        <v>0</v>
      </c>
      <c r="V29" s="20">
        <v>0</v>
      </c>
      <c r="W29" s="20">
        <v>1</v>
      </c>
      <c r="X29" s="20">
        <v>0</v>
      </c>
      <c r="Y29" s="20">
        <v>0</v>
      </c>
      <c r="Z29" s="20">
        <v>0</v>
      </c>
      <c r="AA29" s="20">
        <v>7</v>
      </c>
      <c r="AB29" s="20">
        <v>0</v>
      </c>
      <c r="AC29" s="20">
        <v>8</v>
      </c>
      <c r="AD29" s="20">
        <v>2</v>
      </c>
      <c r="AE29" s="20">
        <v>1</v>
      </c>
      <c r="AF29" s="20">
        <v>0</v>
      </c>
      <c r="AG29" s="20">
        <v>8</v>
      </c>
      <c r="AH29" s="20">
        <v>0</v>
      </c>
      <c r="AI29" s="20">
        <v>30</v>
      </c>
      <c r="AJ29" s="20">
        <v>4</v>
      </c>
    </row>
    <row r="30" spans="2:36" ht="20.100000000000001" customHeight="1" thickBot="1" x14ac:dyDescent="0.25">
      <c r="B30" s="6" t="s">
        <v>38</v>
      </c>
      <c r="C30" s="21">
        <v>0</v>
      </c>
      <c r="D30" s="21">
        <v>1</v>
      </c>
      <c r="E30" s="21">
        <v>0</v>
      </c>
      <c r="F30" s="21">
        <v>0</v>
      </c>
      <c r="G30" s="21">
        <v>43</v>
      </c>
      <c r="H30" s="21">
        <v>0</v>
      </c>
      <c r="I30" s="21">
        <v>52</v>
      </c>
      <c r="J30" s="21">
        <v>0</v>
      </c>
      <c r="K30" s="21">
        <v>10</v>
      </c>
      <c r="L30" s="21">
        <v>0</v>
      </c>
      <c r="M30" s="21">
        <v>13</v>
      </c>
      <c r="N30" s="21">
        <v>0</v>
      </c>
      <c r="O30" s="21">
        <v>0</v>
      </c>
      <c r="P30" s="21">
        <v>0</v>
      </c>
      <c r="Q30" s="21">
        <v>118</v>
      </c>
      <c r="R30" s="21">
        <v>1</v>
      </c>
      <c r="S30" s="21">
        <v>15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16</v>
      </c>
      <c r="AD30" s="21">
        <v>0</v>
      </c>
      <c r="AE30" s="21">
        <v>0</v>
      </c>
      <c r="AF30" s="21">
        <v>0</v>
      </c>
      <c r="AG30" s="21">
        <v>0</v>
      </c>
      <c r="AH30" s="21">
        <v>0</v>
      </c>
      <c r="AI30" s="21">
        <v>31</v>
      </c>
      <c r="AJ30" s="21">
        <v>0</v>
      </c>
    </row>
    <row r="31" spans="2:36" ht="20.100000000000001" customHeight="1" thickBot="1" x14ac:dyDescent="0.25">
      <c r="B31" s="7" t="s">
        <v>39</v>
      </c>
      <c r="C31" s="9">
        <f>SUM(C14:C30)</f>
        <v>211</v>
      </c>
      <c r="D31" s="9">
        <f t="shared" ref="D31:AJ31" si="0">SUM(D14:D30)</f>
        <v>184</v>
      </c>
      <c r="E31" s="9">
        <f t="shared" si="0"/>
        <v>547</v>
      </c>
      <c r="F31" s="9">
        <f t="shared" si="0"/>
        <v>197</v>
      </c>
      <c r="G31" s="9">
        <f t="shared" si="0"/>
        <v>4144</v>
      </c>
      <c r="H31" s="9">
        <f t="shared" si="0"/>
        <v>1330</v>
      </c>
      <c r="I31" s="9">
        <f t="shared" si="0"/>
        <v>4194</v>
      </c>
      <c r="J31" s="9">
        <f t="shared" si="0"/>
        <v>1235</v>
      </c>
      <c r="K31" s="9">
        <f t="shared" si="0"/>
        <v>452</v>
      </c>
      <c r="L31" s="9">
        <f t="shared" si="0"/>
        <v>154</v>
      </c>
      <c r="M31" s="9">
        <f t="shared" si="0"/>
        <v>899</v>
      </c>
      <c r="N31" s="9">
        <f t="shared" si="0"/>
        <v>223</v>
      </c>
      <c r="O31" s="9">
        <f t="shared" si="0"/>
        <v>600</v>
      </c>
      <c r="P31" s="9">
        <f t="shared" si="0"/>
        <v>237</v>
      </c>
      <c r="Q31" s="9">
        <f t="shared" si="0"/>
        <v>11047</v>
      </c>
      <c r="R31" s="9">
        <f t="shared" si="0"/>
        <v>3560</v>
      </c>
      <c r="S31" s="9">
        <f t="shared" si="0"/>
        <v>918</v>
      </c>
      <c r="T31" s="9">
        <f t="shared" si="0"/>
        <v>43</v>
      </c>
      <c r="U31" s="9">
        <f t="shared" si="0"/>
        <v>2</v>
      </c>
      <c r="V31" s="9">
        <f t="shared" si="0"/>
        <v>8</v>
      </c>
      <c r="W31" s="9">
        <f t="shared" si="0"/>
        <v>146</v>
      </c>
      <c r="X31" s="9">
        <f t="shared" si="0"/>
        <v>17</v>
      </c>
      <c r="Y31" s="9">
        <f t="shared" si="0"/>
        <v>29</v>
      </c>
      <c r="Z31" s="9">
        <f t="shared" si="0"/>
        <v>3</v>
      </c>
      <c r="AA31" s="9">
        <f t="shared" si="0"/>
        <v>265</v>
      </c>
      <c r="AB31" s="9">
        <f t="shared" si="0"/>
        <v>17</v>
      </c>
      <c r="AC31" s="9">
        <f t="shared" si="0"/>
        <v>1146</v>
      </c>
      <c r="AD31" s="9">
        <f t="shared" si="0"/>
        <v>56</v>
      </c>
      <c r="AE31" s="9">
        <f t="shared" si="0"/>
        <v>27</v>
      </c>
      <c r="AF31" s="9">
        <f t="shared" si="0"/>
        <v>2</v>
      </c>
      <c r="AG31" s="9">
        <f t="shared" si="0"/>
        <v>641</v>
      </c>
      <c r="AH31" s="9">
        <f t="shared" si="0"/>
        <v>32</v>
      </c>
      <c r="AI31" s="9">
        <f t="shared" si="0"/>
        <v>3174</v>
      </c>
      <c r="AJ31" s="9">
        <f t="shared" si="0"/>
        <v>178</v>
      </c>
    </row>
  </sheetData>
  <mergeCells count="17">
    <mergeCell ref="M12:N12"/>
    <mergeCell ref="O12:P12"/>
    <mergeCell ref="Q12:R12"/>
    <mergeCell ref="S12:T12"/>
    <mergeCell ref="C12:D12"/>
    <mergeCell ref="E12:F12"/>
    <mergeCell ref="G12:H12"/>
    <mergeCell ref="I12:J12"/>
    <mergeCell ref="K12:L12"/>
    <mergeCell ref="AE12:AF12"/>
    <mergeCell ref="AG12:AH12"/>
    <mergeCell ref="AI12:AJ12"/>
    <mergeCell ref="U12:V12"/>
    <mergeCell ref="W12:X12"/>
    <mergeCell ref="Y12:Z12"/>
    <mergeCell ref="AA12:AB12"/>
    <mergeCell ref="AC12:AD12"/>
  </mergeCells>
  <pageMargins left="0.70866141732283472" right="0.70866141732283472" top="0.74803149606299213" bottom="0.74803149606299213" header="0.31496062992125984" footer="0.31496062992125984"/>
  <pageSetup paperSize="9" scale="54" fitToWidth="2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J33"/>
  <sheetViews>
    <sheetView topLeftCell="B1" workbookViewId="0"/>
  </sheetViews>
  <sheetFormatPr baseColWidth="10" defaultRowHeight="12.75" x14ac:dyDescent="0.2"/>
  <cols>
    <col min="1" max="1" width="8.625" customWidth="1"/>
    <col min="2" max="2" width="27" customWidth="1"/>
    <col min="3" max="8" width="20.375" customWidth="1"/>
    <col min="9" max="9" width="18.625" bestFit="1" customWidth="1"/>
    <col min="10" max="10" width="21.125" bestFit="1" customWidth="1"/>
    <col min="20" max="20" width="12.75" customWidth="1"/>
  </cols>
  <sheetData>
    <row r="12" spans="2:10" ht="41.25" customHeight="1" x14ac:dyDescent="0.2">
      <c r="B12" s="15"/>
      <c r="C12" s="91" t="s">
        <v>224</v>
      </c>
      <c r="D12" s="92"/>
      <c r="E12" s="92"/>
      <c r="F12" s="92"/>
      <c r="G12" s="92"/>
      <c r="H12" s="92"/>
      <c r="I12" s="92"/>
      <c r="J12" s="92"/>
    </row>
    <row r="13" spans="2:10" ht="57.75" thickBot="1" x14ac:dyDescent="0.25">
      <c r="B13" s="15"/>
      <c r="C13" s="35" t="s">
        <v>158</v>
      </c>
      <c r="D13" s="36" t="s">
        <v>159</v>
      </c>
      <c r="E13" s="36" t="s">
        <v>160</v>
      </c>
      <c r="F13" s="36" t="s">
        <v>161</v>
      </c>
      <c r="G13" s="36" t="s">
        <v>162</v>
      </c>
      <c r="H13" s="35" t="s">
        <v>261</v>
      </c>
      <c r="I13" s="36" t="s">
        <v>163</v>
      </c>
      <c r="J13" s="36" t="s">
        <v>250</v>
      </c>
    </row>
    <row r="14" spans="2:10" ht="20.100000000000001" customHeight="1" thickBot="1" x14ac:dyDescent="0.25">
      <c r="B14" s="3" t="s">
        <v>22</v>
      </c>
      <c r="C14" s="19">
        <v>1836</v>
      </c>
      <c r="D14" s="19">
        <v>1398</v>
      </c>
      <c r="E14" s="19">
        <v>14</v>
      </c>
      <c r="F14" s="19">
        <v>420</v>
      </c>
      <c r="G14" s="19">
        <v>4</v>
      </c>
      <c r="H14" s="19">
        <v>9</v>
      </c>
      <c r="I14" s="19">
        <v>1394</v>
      </c>
      <c r="J14" s="19">
        <v>442</v>
      </c>
    </row>
    <row r="15" spans="2:10" ht="20.100000000000001" customHeight="1" thickBot="1" x14ac:dyDescent="0.25">
      <c r="B15" s="4" t="s">
        <v>23</v>
      </c>
      <c r="C15" s="20">
        <v>134</v>
      </c>
      <c r="D15" s="20">
        <v>79</v>
      </c>
      <c r="E15" s="20">
        <v>1</v>
      </c>
      <c r="F15" s="20">
        <v>50</v>
      </c>
      <c r="G15" s="20">
        <v>4</v>
      </c>
      <c r="H15" s="20">
        <v>0</v>
      </c>
      <c r="I15" s="20">
        <v>79</v>
      </c>
      <c r="J15" s="20">
        <v>55</v>
      </c>
    </row>
    <row r="16" spans="2:10" ht="20.100000000000001" customHeight="1" thickBot="1" x14ac:dyDescent="0.25">
      <c r="B16" s="4" t="s">
        <v>24</v>
      </c>
      <c r="C16" s="20">
        <v>168</v>
      </c>
      <c r="D16" s="20">
        <v>131</v>
      </c>
      <c r="E16" s="20">
        <v>1</v>
      </c>
      <c r="F16" s="20">
        <v>36</v>
      </c>
      <c r="G16" s="20">
        <v>0</v>
      </c>
      <c r="H16" s="20">
        <v>9</v>
      </c>
      <c r="I16" s="20">
        <v>129</v>
      </c>
      <c r="J16" s="20">
        <v>39</v>
      </c>
    </row>
    <row r="17" spans="2:10" ht="20.100000000000001" customHeight="1" thickBot="1" x14ac:dyDescent="0.25">
      <c r="B17" s="4" t="s">
        <v>25</v>
      </c>
      <c r="C17" s="20">
        <v>200</v>
      </c>
      <c r="D17" s="20">
        <v>120</v>
      </c>
      <c r="E17" s="20">
        <v>1</v>
      </c>
      <c r="F17" s="20">
        <v>75</v>
      </c>
      <c r="G17" s="20">
        <v>4</v>
      </c>
      <c r="H17" s="20">
        <v>0</v>
      </c>
      <c r="I17" s="20">
        <v>110</v>
      </c>
      <c r="J17" s="20">
        <v>90</v>
      </c>
    </row>
    <row r="18" spans="2:10" ht="20.100000000000001" customHeight="1" thickBot="1" x14ac:dyDescent="0.25">
      <c r="B18" s="4" t="s">
        <v>26</v>
      </c>
      <c r="C18" s="20">
        <v>467</v>
      </c>
      <c r="D18" s="20">
        <v>379</v>
      </c>
      <c r="E18" s="20">
        <v>1</v>
      </c>
      <c r="F18" s="20">
        <v>85</v>
      </c>
      <c r="G18" s="20">
        <v>2</v>
      </c>
      <c r="H18" s="20">
        <v>1</v>
      </c>
      <c r="I18" s="20">
        <v>388</v>
      </c>
      <c r="J18" s="20">
        <v>79</v>
      </c>
    </row>
    <row r="19" spans="2:10" ht="20.100000000000001" customHeight="1" thickBot="1" x14ac:dyDescent="0.25">
      <c r="B19" s="4" t="s">
        <v>27</v>
      </c>
      <c r="C19" s="20">
        <v>60</v>
      </c>
      <c r="D19" s="20">
        <v>45</v>
      </c>
      <c r="E19" s="20">
        <v>0</v>
      </c>
      <c r="F19" s="20">
        <v>15</v>
      </c>
      <c r="G19" s="20">
        <v>0</v>
      </c>
      <c r="H19" s="20">
        <v>0</v>
      </c>
      <c r="I19" s="20">
        <v>49</v>
      </c>
      <c r="J19" s="20">
        <v>11</v>
      </c>
    </row>
    <row r="20" spans="2:10" ht="20.100000000000001" customHeight="1" thickBot="1" x14ac:dyDescent="0.25">
      <c r="B20" s="4" t="s">
        <v>28</v>
      </c>
      <c r="C20" s="20">
        <v>350</v>
      </c>
      <c r="D20" s="20">
        <v>241</v>
      </c>
      <c r="E20" s="20">
        <v>5</v>
      </c>
      <c r="F20" s="20">
        <v>101</v>
      </c>
      <c r="G20" s="20">
        <v>3</v>
      </c>
      <c r="H20" s="20">
        <v>1</v>
      </c>
      <c r="I20" s="20">
        <v>257</v>
      </c>
      <c r="J20" s="20">
        <v>93</v>
      </c>
    </row>
    <row r="21" spans="2:10" ht="20.100000000000001" customHeight="1" thickBot="1" x14ac:dyDescent="0.25">
      <c r="B21" s="4" t="s">
        <v>29</v>
      </c>
      <c r="C21" s="20">
        <v>352</v>
      </c>
      <c r="D21" s="20">
        <v>239</v>
      </c>
      <c r="E21" s="20">
        <v>7</v>
      </c>
      <c r="F21" s="20">
        <v>104</v>
      </c>
      <c r="G21" s="20">
        <v>2</v>
      </c>
      <c r="H21" s="20">
        <v>4</v>
      </c>
      <c r="I21" s="20">
        <v>239</v>
      </c>
      <c r="J21" s="20">
        <v>113</v>
      </c>
    </row>
    <row r="22" spans="2:10" ht="20.100000000000001" customHeight="1" thickBot="1" x14ac:dyDescent="0.25">
      <c r="B22" s="4" t="s">
        <v>30</v>
      </c>
      <c r="C22" s="20">
        <v>1063</v>
      </c>
      <c r="D22" s="20">
        <v>584</v>
      </c>
      <c r="E22" s="20">
        <v>15</v>
      </c>
      <c r="F22" s="20">
        <v>452</v>
      </c>
      <c r="G22" s="20">
        <v>12</v>
      </c>
      <c r="H22" s="20">
        <v>5</v>
      </c>
      <c r="I22" s="20">
        <v>602</v>
      </c>
      <c r="J22" s="20">
        <v>461</v>
      </c>
    </row>
    <row r="23" spans="2:10" ht="20.100000000000001" customHeight="1" thickBot="1" x14ac:dyDescent="0.25">
      <c r="B23" s="4" t="s">
        <v>31</v>
      </c>
      <c r="C23" s="20">
        <v>1145</v>
      </c>
      <c r="D23" s="20">
        <v>712</v>
      </c>
      <c r="E23" s="20">
        <v>13</v>
      </c>
      <c r="F23" s="20">
        <v>403</v>
      </c>
      <c r="G23" s="20">
        <v>17</v>
      </c>
      <c r="H23" s="20">
        <v>8</v>
      </c>
      <c r="I23" s="20">
        <v>727</v>
      </c>
      <c r="J23" s="20">
        <v>418</v>
      </c>
    </row>
    <row r="24" spans="2:10" ht="20.100000000000001" customHeight="1" thickBot="1" x14ac:dyDescent="0.25">
      <c r="B24" s="4" t="s">
        <v>32</v>
      </c>
      <c r="C24" s="20">
        <v>160</v>
      </c>
      <c r="D24" s="20">
        <v>140</v>
      </c>
      <c r="E24" s="20">
        <v>2</v>
      </c>
      <c r="F24" s="20">
        <v>18</v>
      </c>
      <c r="G24" s="20">
        <v>0</v>
      </c>
      <c r="H24" s="20">
        <v>0</v>
      </c>
      <c r="I24" s="20">
        <v>142</v>
      </c>
      <c r="J24" s="20">
        <v>18</v>
      </c>
    </row>
    <row r="25" spans="2:10" ht="20.100000000000001" customHeight="1" thickBot="1" x14ac:dyDescent="0.25">
      <c r="B25" s="4" t="s">
        <v>33</v>
      </c>
      <c r="C25" s="20">
        <v>396</v>
      </c>
      <c r="D25" s="20">
        <v>313</v>
      </c>
      <c r="E25" s="20">
        <v>0</v>
      </c>
      <c r="F25" s="20">
        <v>83</v>
      </c>
      <c r="G25" s="20">
        <v>0</v>
      </c>
      <c r="H25" s="20">
        <v>13</v>
      </c>
      <c r="I25" s="20">
        <v>311</v>
      </c>
      <c r="J25" s="20">
        <v>85</v>
      </c>
    </row>
    <row r="26" spans="2:10" ht="20.100000000000001" customHeight="1" thickBot="1" x14ac:dyDescent="0.25">
      <c r="B26" s="4" t="s">
        <v>34</v>
      </c>
      <c r="C26" s="20">
        <v>1281</v>
      </c>
      <c r="D26" s="20">
        <v>706</v>
      </c>
      <c r="E26" s="20">
        <v>8</v>
      </c>
      <c r="F26" s="20">
        <v>560</v>
      </c>
      <c r="G26" s="20">
        <v>7</v>
      </c>
      <c r="H26" s="20">
        <v>0</v>
      </c>
      <c r="I26" s="20">
        <v>730</v>
      </c>
      <c r="J26" s="20">
        <v>551</v>
      </c>
    </row>
    <row r="27" spans="2:10" ht="20.100000000000001" customHeight="1" thickBot="1" x14ac:dyDescent="0.25">
      <c r="B27" s="4" t="s">
        <v>35</v>
      </c>
      <c r="C27" s="20">
        <v>296</v>
      </c>
      <c r="D27" s="20">
        <v>166</v>
      </c>
      <c r="E27" s="20">
        <v>5</v>
      </c>
      <c r="F27" s="20">
        <v>125</v>
      </c>
      <c r="G27" s="20">
        <v>0</v>
      </c>
      <c r="H27" s="20">
        <v>2</v>
      </c>
      <c r="I27" s="20">
        <v>165</v>
      </c>
      <c r="J27" s="20">
        <v>131</v>
      </c>
    </row>
    <row r="28" spans="2:10" ht="20.100000000000001" customHeight="1" thickBot="1" x14ac:dyDescent="0.25">
      <c r="B28" s="4" t="s">
        <v>36</v>
      </c>
      <c r="C28" s="20">
        <v>80</v>
      </c>
      <c r="D28" s="20">
        <v>52</v>
      </c>
      <c r="E28" s="20">
        <v>2</v>
      </c>
      <c r="F28" s="20">
        <v>25</v>
      </c>
      <c r="G28" s="20">
        <v>1</v>
      </c>
      <c r="H28" s="20">
        <v>0</v>
      </c>
      <c r="I28" s="20">
        <v>57</v>
      </c>
      <c r="J28" s="20">
        <v>23</v>
      </c>
    </row>
    <row r="29" spans="2:10" ht="20.100000000000001" customHeight="1" thickBot="1" x14ac:dyDescent="0.25">
      <c r="B29" s="5" t="s">
        <v>37</v>
      </c>
      <c r="C29" s="20">
        <v>148</v>
      </c>
      <c r="D29" s="20">
        <v>97</v>
      </c>
      <c r="E29" s="20">
        <v>1</v>
      </c>
      <c r="F29" s="20">
        <v>50</v>
      </c>
      <c r="G29" s="20">
        <v>0</v>
      </c>
      <c r="H29" s="20">
        <v>0</v>
      </c>
      <c r="I29" s="20">
        <v>93</v>
      </c>
      <c r="J29" s="20">
        <v>55</v>
      </c>
    </row>
    <row r="30" spans="2:10" ht="20.100000000000001" customHeight="1" thickBot="1" x14ac:dyDescent="0.25">
      <c r="B30" s="6" t="s">
        <v>38</v>
      </c>
      <c r="C30" s="21">
        <v>69</v>
      </c>
      <c r="D30" s="21">
        <v>45</v>
      </c>
      <c r="E30" s="21">
        <v>0</v>
      </c>
      <c r="F30" s="21">
        <v>24</v>
      </c>
      <c r="G30" s="21">
        <v>0</v>
      </c>
      <c r="H30" s="21">
        <v>2</v>
      </c>
      <c r="I30" s="21">
        <v>38</v>
      </c>
      <c r="J30" s="21">
        <v>31</v>
      </c>
    </row>
    <row r="31" spans="2:10" ht="20.100000000000001" customHeight="1" thickBot="1" x14ac:dyDescent="0.25">
      <c r="B31" s="7" t="s">
        <v>39</v>
      </c>
      <c r="C31" s="9">
        <f>SUM(C14:C30)</f>
        <v>8205</v>
      </c>
      <c r="D31" s="9">
        <f t="shared" ref="D31:G31" si="0">SUM(D14:D30)</f>
        <v>5447</v>
      </c>
      <c r="E31" s="9">
        <f t="shared" si="0"/>
        <v>76</v>
      </c>
      <c r="F31" s="9">
        <f t="shared" si="0"/>
        <v>2626</v>
      </c>
      <c r="G31" s="9">
        <f t="shared" si="0"/>
        <v>56</v>
      </c>
      <c r="H31" s="9">
        <f>SUM(H14:H30)</f>
        <v>54</v>
      </c>
      <c r="I31" s="9">
        <f t="shared" ref="I31" si="1">SUM(I14:I30)</f>
        <v>5510</v>
      </c>
      <c r="J31" s="9">
        <f>SUM(J14:J30)</f>
        <v>2695</v>
      </c>
    </row>
    <row r="32" spans="2:10" x14ac:dyDescent="0.2">
      <c r="C32" s="62"/>
      <c r="D32" s="62"/>
      <c r="E32" s="62"/>
      <c r="F32" s="62"/>
      <c r="G32" s="62"/>
      <c r="H32" s="62"/>
      <c r="I32" s="62"/>
      <c r="J32" s="62"/>
    </row>
    <row r="33" spans="2:6" ht="20.100000000000001" customHeight="1" x14ac:dyDescent="0.2">
      <c r="B33" s="93" t="s">
        <v>262</v>
      </c>
      <c r="C33" s="93"/>
      <c r="D33" s="93"/>
      <c r="E33" s="93"/>
      <c r="F33" s="93"/>
    </row>
  </sheetData>
  <mergeCells count="2">
    <mergeCell ref="C12:J12"/>
    <mergeCell ref="B33:F3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C27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26.25" customWidth="1"/>
    <col min="19" max="19" width="12.875" customWidth="1"/>
  </cols>
  <sheetData>
    <row r="9" spans="2:3" ht="41.25" customHeight="1" thickBot="1" x14ac:dyDescent="0.25">
      <c r="B9" s="91" t="s">
        <v>243</v>
      </c>
      <c r="C9" s="92"/>
    </row>
    <row r="10" spans="2:3" ht="20.100000000000001" customHeight="1" thickBot="1" x14ac:dyDescent="0.25">
      <c r="B10" s="3" t="s">
        <v>22</v>
      </c>
      <c r="C10" s="19">
        <v>790</v>
      </c>
    </row>
    <row r="11" spans="2:3" ht="20.100000000000001" customHeight="1" thickBot="1" x14ac:dyDescent="0.25">
      <c r="B11" s="4" t="s">
        <v>23</v>
      </c>
      <c r="C11" s="20">
        <v>99</v>
      </c>
    </row>
    <row r="12" spans="2:3" ht="20.100000000000001" customHeight="1" thickBot="1" x14ac:dyDescent="0.25">
      <c r="B12" s="4" t="s">
        <v>24</v>
      </c>
      <c r="C12" s="20">
        <v>47</v>
      </c>
    </row>
    <row r="13" spans="2:3" ht="20.100000000000001" customHeight="1" thickBot="1" x14ac:dyDescent="0.25">
      <c r="B13" s="4" t="s">
        <v>25</v>
      </c>
      <c r="C13" s="20">
        <v>141</v>
      </c>
    </row>
    <row r="14" spans="2:3" ht="20.100000000000001" customHeight="1" thickBot="1" x14ac:dyDescent="0.25">
      <c r="B14" s="4" t="s">
        <v>26</v>
      </c>
      <c r="C14" s="20">
        <v>431</v>
      </c>
    </row>
    <row r="15" spans="2:3" ht="20.100000000000001" customHeight="1" thickBot="1" x14ac:dyDescent="0.25">
      <c r="B15" s="4" t="s">
        <v>27</v>
      </c>
      <c r="C15" s="20">
        <v>36</v>
      </c>
    </row>
    <row r="16" spans="2:3" ht="20.100000000000001" customHeight="1" thickBot="1" x14ac:dyDescent="0.25">
      <c r="B16" s="4" t="s">
        <v>28</v>
      </c>
      <c r="C16" s="20">
        <v>99</v>
      </c>
    </row>
    <row r="17" spans="2:3" ht="20.100000000000001" customHeight="1" thickBot="1" x14ac:dyDescent="0.25">
      <c r="B17" s="4" t="s">
        <v>29</v>
      </c>
      <c r="C17" s="20">
        <v>154</v>
      </c>
    </row>
    <row r="18" spans="2:3" ht="20.100000000000001" customHeight="1" thickBot="1" x14ac:dyDescent="0.25">
      <c r="B18" s="4" t="s">
        <v>30</v>
      </c>
      <c r="C18" s="20">
        <v>245</v>
      </c>
    </row>
    <row r="19" spans="2:3" ht="20.100000000000001" customHeight="1" thickBot="1" x14ac:dyDescent="0.25">
      <c r="B19" s="4" t="s">
        <v>31</v>
      </c>
      <c r="C19" s="20">
        <v>566</v>
      </c>
    </row>
    <row r="20" spans="2:3" ht="20.100000000000001" customHeight="1" thickBot="1" x14ac:dyDescent="0.25">
      <c r="B20" s="4" t="s">
        <v>32</v>
      </c>
      <c r="C20" s="20">
        <v>94</v>
      </c>
    </row>
    <row r="21" spans="2:3" ht="20.100000000000001" customHeight="1" thickBot="1" x14ac:dyDescent="0.25">
      <c r="B21" s="4" t="s">
        <v>33</v>
      </c>
      <c r="C21" s="20">
        <v>154</v>
      </c>
    </row>
    <row r="22" spans="2:3" ht="20.100000000000001" customHeight="1" thickBot="1" x14ac:dyDescent="0.25">
      <c r="B22" s="4" t="s">
        <v>34</v>
      </c>
      <c r="C22" s="20">
        <v>167</v>
      </c>
    </row>
    <row r="23" spans="2:3" ht="20.100000000000001" customHeight="1" thickBot="1" x14ac:dyDescent="0.25">
      <c r="B23" s="4" t="s">
        <v>35</v>
      </c>
      <c r="C23" s="20">
        <v>234</v>
      </c>
    </row>
    <row r="24" spans="2:3" ht="20.100000000000001" customHeight="1" thickBot="1" x14ac:dyDescent="0.25">
      <c r="B24" s="4" t="s">
        <v>36</v>
      </c>
      <c r="C24" s="20">
        <v>43</v>
      </c>
    </row>
    <row r="25" spans="2:3" ht="20.100000000000001" customHeight="1" thickBot="1" x14ac:dyDescent="0.25">
      <c r="B25" s="5" t="s">
        <v>37</v>
      </c>
      <c r="C25" s="20">
        <v>210</v>
      </c>
    </row>
    <row r="26" spans="2:3" ht="20.100000000000001" customHeight="1" thickBot="1" x14ac:dyDescent="0.25">
      <c r="B26" s="6" t="s">
        <v>38</v>
      </c>
      <c r="C26" s="21">
        <v>25</v>
      </c>
    </row>
    <row r="27" spans="2:3" ht="20.100000000000001" customHeight="1" thickBot="1" x14ac:dyDescent="0.25">
      <c r="B27" s="7" t="s">
        <v>39</v>
      </c>
      <c r="C27" s="9">
        <f>SUM(C10:C26)</f>
        <v>3535</v>
      </c>
    </row>
  </sheetData>
  <mergeCells count="1">
    <mergeCell ref="B9:C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75" customWidth="1"/>
  </cols>
  <sheetData>
    <row r="9" spans="2:17" ht="41.25" customHeight="1" x14ac:dyDescent="0.2">
      <c r="B9" s="37"/>
      <c r="C9" s="91" t="s">
        <v>241</v>
      </c>
      <c r="D9" s="92"/>
      <c r="E9" s="92"/>
      <c r="F9" s="92"/>
      <c r="G9" s="92"/>
      <c r="H9" s="91" t="s">
        <v>242</v>
      </c>
      <c r="I9" s="92"/>
      <c r="J9" s="92"/>
      <c r="K9" s="92"/>
      <c r="L9" s="92"/>
      <c r="M9" s="91" t="s">
        <v>52</v>
      </c>
      <c r="N9" s="92"/>
      <c r="O9" s="92"/>
      <c r="P9" s="92"/>
      <c r="Q9" s="92"/>
    </row>
    <row r="10" spans="2:17" ht="41.25" customHeight="1" thickBot="1" x14ac:dyDescent="0.25">
      <c r="B10" s="38"/>
      <c r="C10" s="35" t="s">
        <v>164</v>
      </c>
      <c r="D10" s="35" t="s">
        <v>165</v>
      </c>
      <c r="E10" s="35" t="s">
        <v>166</v>
      </c>
      <c r="F10" s="35" t="s">
        <v>167</v>
      </c>
      <c r="G10" s="35" t="s">
        <v>168</v>
      </c>
      <c r="H10" s="35" t="s">
        <v>164</v>
      </c>
      <c r="I10" s="35" t="s">
        <v>165</v>
      </c>
      <c r="J10" s="35" t="s">
        <v>166</v>
      </c>
      <c r="K10" s="35" t="s">
        <v>167</v>
      </c>
      <c r="L10" s="35" t="s">
        <v>168</v>
      </c>
      <c r="M10" s="35" t="s">
        <v>164</v>
      </c>
      <c r="N10" s="35" t="s">
        <v>165</v>
      </c>
      <c r="O10" s="35" t="s">
        <v>166</v>
      </c>
      <c r="P10" s="35" t="s">
        <v>167</v>
      </c>
      <c r="Q10" s="35" t="s">
        <v>168</v>
      </c>
    </row>
    <row r="11" spans="2:17" ht="20.100000000000001" customHeight="1" thickBot="1" x14ac:dyDescent="0.25">
      <c r="B11" s="3" t="s">
        <v>22</v>
      </c>
      <c r="C11" s="19">
        <v>1183</v>
      </c>
      <c r="D11" s="19">
        <v>796</v>
      </c>
      <c r="E11" s="19">
        <v>213</v>
      </c>
      <c r="F11" s="19">
        <v>159</v>
      </c>
      <c r="G11" s="19">
        <v>15</v>
      </c>
      <c r="H11" s="19">
        <v>12</v>
      </c>
      <c r="I11" s="19">
        <v>4</v>
      </c>
      <c r="J11" s="19">
        <v>4</v>
      </c>
      <c r="K11" s="19">
        <v>2</v>
      </c>
      <c r="L11" s="19">
        <v>2</v>
      </c>
      <c r="M11" s="19">
        <v>1195</v>
      </c>
      <c r="N11" s="19">
        <v>800</v>
      </c>
      <c r="O11" s="19">
        <v>217</v>
      </c>
      <c r="P11" s="19">
        <v>161</v>
      </c>
      <c r="Q11" s="19">
        <v>17</v>
      </c>
    </row>
    <row r="12" spans="2:17" ht="20.100000000000001" customHeight="1" thickBot="1" x14ac:dyDescent="0.25">
      <c r="B12" s="4" t="s">
        <v>23</v>
      </c>
      <c r="C12" s="20">
        <v>159</v>
      </c>
      <c r="D12" s="20">
        <v>71</v>
      </c>
      <c r="E12" s="20">
        <v>64</v>
      </c>
      <c r="F12" s="20">
        <v>14</v>
      </c>
      <c r="G12" s="20">
        <v>10</v>
      </c>
      <c r="H12" s="20">
        <v>2</v>
      </c>
      <c r="I12" s="20">
        <v>0</v>
      </c>
      <c r="J12" s="20">
        <v>0</v>
      </c>
      <c r="K12" s="20">
        <v>0</v>
      </c>
      <c r="L12" s="20">
        <v>2</v>
      </c>
      <c r="M12" s="20">
        <v>161</v>
      </c>
      <c r="N12" s="20">
        <v>71</v>
      </c>
      <c r="O12" s="20">
        <v>64</v>
      </c>
      <c r="P12" s="20">
        <v>14</v>
      </c>
      <c r="Q12" s="20">
        <v>12</v>
      </c>
    </row>
    <row r="13" spans="2:17" ht="20.100000000000001" customHeight="1" thickBot="1" x14ac:dyDescent="0.25">
      <c r="B13" s="4" t="s">
        <v>24</v>
      </c>
      <c r="C13" s="20">
        <v>71</v>
      </c>
      <c r="D13" s="20">
        <v>47</v>
      </c>
      <c r="E13" s="20">
        <v>12</v>
      </c>
      <c r="F13" s="20">
        <v>11</v>
      </c>
      <c r="G13" s="20">
        <v>1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71</v>
      </c>
      <c r="N13" s="20">
        <v>47</v>
      </c>
      <c r="O13" s="20">
        <v>12</v>
      </c>
      <c r="P13" s="20">
        <v>11</v>
      </c>
      <c r="Q13" s="20">
        <v>1</v>
      </c>
    </row>
    <row r="14" spans="2:17" ht="20.100000000000001" customHeight="1" thickBot="1" x14ac:dyDescent="0.25">
      <c r="B14" s="4" t="s">
        <v>25</v>
      </c>
      <c r="C14" s="20">
        <v>186</v>
      </c>
      <c r="D14" s="20">
        <v>103</v>
      </c>
      <c r="E14" s="20">
        <v>64</v>
      </c>
      <c r="F14" s="20">
        <v>14</v>
      </c>
      <c r="G14" s="20">
        <v>5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186</v>
      </c>
      <c r="N14" s="20">
        <v>103</v>
      </c>
      <c r="O14" s="20">
        <v>64</v>
      </c>
      <c r="P14" s="20">
        <v>14</v>
      </c>
      <c r="Q14" s="20">
        <v>5</v>
      </c>
    </row>
    <row r="15" spans="2:17" ht="20.100000000000001" customHeight="1" thickBot="1" x14ac:dyDescent="0.25">
      <c r="B15" s="4" t="s">
        <v>26</v>
      </c>
      <c r="C15" s="20">
        <v>638</v>
      </c>
      <c r="D15" s="20">
        <v>474</v>
      </c>
      <c r="E15" s="20">
        <v>96</v>
      </c>
      <c r="F15" s="20">
        <v>58</v>
      </c>
      <c r="G15" s="20">
        <v>10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638</v>
      </c>
      <c r="N15" s="20">
        <v>474</v>
      </c>
      <c r="O15" s="20">
        <v>96</v>
      </c>
      <c r="P15" s="20">
        <v>58</v>
      </c>
      <c r="Q15" s="20">
        <v>10</v>
      </c>
    </row>
    <row r="16" spans="2:17" ht="20.100000000000001" customHeight="1" thickBot="1" x14ac:dyDescent="0.25">
      <c r="B16" s="4" t="s">
        <v>27</v>
      </c>
      <c r="C16" s="20">
        <v>51</v>
      </c>
      <c r="D16" s="20">
        <v>40</v>
      </c>
      <c r="E16" s="20">
        <v>7</v>
      </c>
      <c r="F16" s="20">
        <v>4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51</v>
      </c>
      <c r="N16" s="20">
        <v>40</v>
      </c>
      <c r="O16" s="20">
        <v>7</v>
      </c>
      <c r="P16" s="20">
        <v>4</v>
      </c>
      <c r="Q16" s="20">
        <v>0</v>
      </c>
    </row>
    <row r="17" spans="2:17" ht="20.100000000000001" customHeight="1" thickBot="1" x14ac:dyDescent="0.25">
      <c r="B17" s="4" t="s">
        <v>28</v>
      </c>
      <c r="C17" s="20">
        <v>158</v>
      </c>
      <c r="D17" s="20">
        <v>102</v>
      </c>
      <c r="E17" s="20">
        <v>25</v>
      </c>
      <c r="F17" s="20">
        <v>27</v>
      </c>
      <c r="G17" s="20">
        <v>4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158</v>
      </c>
      <c r="N17" s="20">
        <v>102</v>
      </c>
      <c r="O17" s="20">
        <v>25</v>
      </c>
      <c r="P17" s="20">
        <v>27</v>
      </c>
      <c r="Q17" s="20">
        <v>4</v>
      </c>
    </row>
    <row r="18" spans="2:17" ht="20.100000000000001" customHeight="1" thickBot="1" x14ac:dyDescent="0.25">
      <c r="B18" s="4" t="s">
        <v>29</v>
      </c>
      <c r="C18" s="20">
        <v>206</v>
      </c>
      <c r="D18" s="20">
        <v>130</v>
      </c>
      <c r="E18" s="20">
        <v>51</v>
      </c>
      <c r="F18" s="20">
        <v>21</v>
      </c>
      <c r="G18" s="20">
        <v>4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206</v>
      </c>
      <c r="N18" s="20">
        <v>130</v>
      </c>
      <c r="O18" s="20">
        <v>51</v>
      </c>
      <c r="P18" s="20">
        <v>21</v>
      </c>
      <c r="Q18" s="20">
        <v>4</v>
      </c>
    </row>
    <row r="19" spans="2:17" ht="20.100000000000001" customHeight="1" thickBot="1" x14ac:dyDescent="0.25">
      <c r="B19" s="4" t="s">
        <v>30</v>
      </c>
      <c r="C19" s="20">
        <v>392</v>
      </c>
      <c r="D19" s="20">
        <v>196</v>
      </c>
      <c r="E19" s="20">
        <v>113</v>
      </c>
      <c r="F19" s="20">
        <v>57</v>
      </c>
      <c r="G19" s="20">
        <v>26</v>
      </c>
      <c r="H19" s="20">
        <v>2</v>
      </c>
      <c r="I19" s="20">
        <v>0</v>
      </c>
      <c r="J19" s="20">
        <v>0</v>
      </c>
      <c r="K19" s="20">
        <v>2</v>
      </c>
      <c r="L19" s="20">
        <v>0</v>
      </c>
      <c r="M19" s="20">
        <v>394</v>
      </c>
      <c r="N19" s="20">
        <v>196</v>
      </c>
      <c r="O19" s="20">
        <v>113</v>
      </c>
      <c r="P19" s="20">
        <v>59</v>
      </c>
      <c r="Q19" s="20">
        <v>26</v>
      </c>
    </row>
    <row r="20" spans="2:17" ht="20.100000000000001" customHeight="1" thickBot="1" x14ac:dyDescent="0.25">
      <c r="B20" s="4" t="s">
        <v>31</v>
      </c>
      <c r="C20" s="20">
        <v>897</v>
      </c>
      <c r="D20" s="20">
        <v>487</v>
      </c>
      <c r="E20" s="20">
        <v>268</v>
      </c>
      <c r="F20" s="20">
        <v>108</v>
      </c>
      <c r="G20" s="20">
        <v>34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897</v>
      </c>
      <c r="N20" s="20">
        <v>487</v>
      </c>
      <c r="O20" s="20">
        <v>268</v>
      </c>
      <c r="P20" s="20">
        <v>108</v>
      </c>
      <c r="Q20" s="20">
        <v>34</v>
      </c>
    </row>
    <row r="21" spans="2:17" ht="20.100000000000001" customHeight="1" thickBot="1" x14ac:dyDescent="0.25">
      <c r="B21" s="4" t="s">
        <v>32</v>
      </c>
      <c r="C21" s="20">
        <v>122</v>
      </c>
      <c r="D21" s="20">
        <v>108</v>
      </c>
      <c r="E21" s="20">
        <v>4</v>
      </c>
      <c r="F21" s="20">
        <v>10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122</v>
      </c>
      <c r="N21" s="20">
        <v>108</v>
      </c>
      <c r="O21" s="20">
        <v>4</v>
      </c>
      <c r="P21" s="20">
        <v>10</v>
      </c>
      <c r="Q21" s="20">
        <v>0</v>
      </c>
    </row>
    <row r="22" spans="2:17" ht="20.100000000000001" customHeight="1" thickBot="1" x14ac:dyDescent="0.25">
      <c r="B22" s="4" t="s">
        <v>33</v>
      </c>
      <c r="C22" s="20">
        <v>248</v>
      </c>
      <c r="D22" s="20">
        <v>173</v>
      </c>
      <c r="E22" s="20">
        <v>32</v>
      </c>
      <c r="F22" s="20">
        <v>37</v>
      </c>
      <c r="G22" s="20">
        <v>6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248</v>
      </c>
      <c r="N22" s="20">
        <v>173</v>
      </c>
      <c r="O22" s="20">
        <v>32</v>
      </c>
      <c r="P22" s="20">
        <v>37</v>
      </c>
      <c r="Q22" s="20">
        <v>6</v>
      </c>
    </row>
    <row r="23" spans="2:17" ht="20.100000000000001" customHeight="1" thickBot="1" x14ac:dyDescent="0.25">
      <c r="B23" s="4" t="s">
        <v>34</v>
      </c>
      <c r="C23" s="20">
        <v>339</v>
      </c>
      <c r="D23" s="20">
        <v>166</v>
      </c>
      <c r="E23" s="20">
        <v>89</v>
      </c>
      <c r="F23" s="20">
        <v>61</v>
      </c>
      <c r="G23" s="20">
        <v>23</v>
      </c>
      <c r="H23" s="20">
        <v>5</v>
      </c>
      <c r="I23" s="20">
        <v>0</v>
      </c>
      <c r="J23" s="20">
        <v>0</v>
      </c>
      <c r="K23" s="20">
        <v>3</v>
      </c>
      <c r="L23" s="20">
        <v>2</v>
      </c>
      <c r="M23" s="20">
        <v>344</v>
      </c>
      <c r="N23" s="20">
        <v>166</v>
      </c>
      <c r="O23" s="20">
        <v>89</v>
      </c>
      <c r="P23" s="20">
        <v>64</v>
      </c>
      <c r="Q23" s="20">
        <v>25</v>
      </c>
    </row>
    <row r="24" spans="2:17" ht="20.100000000000001" customHeight="1" thickBot="1" x14ac:dyDescent="0.25">
      <c r="B24" s="4" t="s">
        <v>35</v>
      </c>
      <c r="C24" s="20">
        <v>285</v>
      </c>
      <c r="D24" s="20">
        <v>157</v>
      </c>
      <c r="E24" s="20">
        <v>117</v>
      </c>
      <c r="F24" s="20">
        <v>9</v>
      </c>
      <c r="G24" s="20">
        <v>2</v>
      </c>
      <c r="H24" s="20">
        <v>2</v>
      </c>
      <c r="I24" s="20">
        <v>2</v>
      </c>
      <c r="J24" s="20">
        <v>0</v>
      </c>
      <c r="K24" s="20">
        <v>0</v>
      </c>
      <c r="L24" s="20">
        <v>0</v>
      </c>
      <c r="M24" s="20">
        <v>287</v>
      </c>
      <c r="N24" s="20">
        <v>159</v>
      </c>
      <c r="O24" s="20">
        <v>117</v>
      </c>
      <c r="P24" s="20">
        <v>9</v>
      </c>
      <c r="Q24" s="20">
        <v>2</v>
      </c>
    </row>
    <row r="25" spans="2:17" ht="20.100000000000001" customHeight="1" thickBot="1" x14ac:dyDescent="0.25">
      <c r="B25" s="4" t="s">
        <v>36</v>
      </c>
      <c r="C25" s="20">
        <v>51</v>
      </c>
      <c r="D25" s="20">
        <v>30</v>
      </c>
      <c r="E25" s="20">
        <v>18</v>
      </c>
      <c r="F25" s="20">
        <v>2</v>
      </c>
      <c r="G25" s="20">
        <v>1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51</v>
      </c>
      <c r="N25" s="20">
        <v>30</v>
      </c>
      <c r="O25" s="20">
        <v>18</v>
      </c>
      <c r="P25" s="20">
        <v>2</v>
      </c>
      <c r="Q25" s="20">
        <v>1</v>
      </c>
    </row>
    <row r="26" spans="2:17" ht="20.100000000000001" customHeight="1" thickBot="1" x14ac:dyDescent="0.25">
      <c r="B26" s="5" t="s">
        <v>37</v>
      </c>
      <c r="C26" s="20">
        <v>252</v>
      </c>
      <c r="D26" s="20">
        <v>154</v>
      </c>
      <c r="E26" s="20">
        <v>82</v>
      </c>
      <c r="F26" s="20">
        <v>15</v>
      </c>
      <c r="G26" s="20">
        <v>1</v>
      </c>
      <c r="H26" s="20">
        <v>2</v>
      </c>
      <c r="I26" s="20">
        <v>1</v>
      </c>
      <c r="J26" s="20">
        <v>1</v>
      </c>
      <c r="K26" s="20">
        <v>0</v>
      </c>
      <c r="L26" s="20">
        <v>0</v>
      </c>
      <c r="M26" s="20">
        <v>254</v>
      </c>
      <c r="N26" s="20">
        <v>155</v>
      </c>
      <c r="O26" s="20">
        <v>83</v>
      </c>
      <c r="P26" s="20">
        <v>15</v>
      </c>
      <c r="Q26" s="20">
        <v>1</v>
      </c>
    </row>
    <row r="27" spans="2:17" ht="20.100000000000001" customHeight="1" thickBot="1" x14ac:dyDescent="0.25">
      <c r="B27" s="6" t="s">
        <v>38</v>
      </c>
      <c r="C27" s="21">
        <v>39</v>
      </c>
      <c r="D27" s="21">
        <v>15</v>
      </c>
      <c r="E27" s="21">
        <v>14</v>
      </c>
      <c r="F27" s="21">
        <v>3</v>
      </c>
      <c r="G27" s="21">
        <v>7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39</v>
      </c>
      <c r="N27" s="21">
        <v>15</v>
      </c>
      <c r="O27" s="21">
        <v>14</v>
      </c>
      <c r="P27" s="21">
        <v>3</v>
      </c>
      <c r="Q27" s="21">
        <v>7</v>
      </c>
    </row>
    <row r="28" spans="2:17" ht="20.100000000000001" customHeight="1" thickBot="1" x14ac:dyDescent="0.25">
      <c r="B28" s="7" t="s">
        <v>39</v>
      </c>
      <c r="C28" s="9">
        <f>SUM(C11:C27)</f>
        <v>5277</v>
      </c>
      <c r="D28" s="9">
        <f t="shared" ref="D28:Q28" si="0">SUM(D11:D27)</f>
        <v>3249</v>
      </c>
      <c r="E28" s="9">
        <f t="shared" si="0"/>
        <v>1269</v>
      </c>
      <c r="F28" s="9">
        <f t="shared" si="0"/>
        <v>610</v>
      </c>
      <c r="G28" s="9">
        <f t="shared" si="0"/>
        <v>149</v>
      </c>
      <c r="H28" s="9">
        <f t="shared" si="0"/>
        <v>25</v>
      </c>
      <c r="I28" s="9">
        <f t="shared" si="0"/>
        <v>7</v>
      </c>
      <c r="J28" s="9">
        <f t="shared" si="0"/>
        <v>5</v>
      </c>
      <c r="K28" s="9">
        <f t="shared" si="0"/>
        <v>7</v>
      </c>
      <c r="L28" s="9">
        <f t="shared" si="0"/>
        <v>6</v>
      </c>
      <c r="M28" s="9">
        <f t="shared" si="0"/>
        <v>5302</v>
      </c>
      <c r="N28" s="9">
        <f t="shared" si="0"/>
        <v>3256</v>
      </c>
      <c r="O28" s="9">
        <f t="shared" si="0"/>
        <v>1274</v>
      </c>
      <c r="P28" s="9">
        <f t="shared" si="0"/>
        <v>617</v>
      </c>
      <c r="Q28" s="9">
        <f t="shared" si="0"/>
        <v>155</v>
      </c>
    </row>
    <row r="29" spans="2:17" x14ac:dyDescent="0.2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7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5" width="25.75" customWidth="1"/>
    <col min="19" max="19" width="12.625" customWidth="1"/>
  </cols>
  <sheetData>
    <row r="9" spans="2:5" ht="78" customHeight="1" x14ac:dyDescent="0.2">
      <c r="B9" s="38"/>
      <c r="C9" s="26" t="s">
        <v>169</v>
      </c>
      <c r="D9" s="26" t="s">
        <v>170</v>
      </c>
      <c r="E9" s="39" t="s">
        <v>171</v>
      </c>
    </row>
    <row r="10" spans="2:5" ht="20.100000000000001" customHeight="1" thickBot="1" x14ac:dyDescent="0.25">
      <c r="B10" s="3" t="s">
        <v>22</v>
      </c>
      <c r="C10" s="31">
        <f>('Personas Enjuiciadas'!D11+'Personas Enjuiciadas'!E11+'Personas Enjuiciadas'!I11+'Personas Enjuiciadas'!J11)/'Personas Enjuiciadas'!M11</f>
        <v>0.85104602510460248</v>
      </c>
      <c r="D10" s="31">
        <f>('Personas Enjuiciadas'!D11+'Personas Enjuiciadas'!I11)/('Personas Enjuiciadas'!N11+'Personas Enjuiciadas'!P11)</f>
        <v>0.83246618106139436</v>
      </c>
      <c r="E10" s="31">
        <f>('Personas Enjuiciadas'!E11+'Personas Enjuiciadas'!J11)/('Personas Enjuiciadas'!O11+'Personas Enjuiciadas'!Q11)</f>
        <v>0.92735042735042739</v>
      </c>
    </row>
    <row r="11" spans="2:5" ht="20.100000000000001" customHeight="1" thickBot="1" x14ac:dyDescent="0.25">
      <c r="B11" s="4" t="s">
        <v>23</v>
      </c>
      <c r="C11" s="29">
        <f>('Personas Enjuiciadas'!D12+'Personas Enjuiciadas'!E12+'Personas Enjuiciadas'!I12+'Personas Enjuiciadas'!J12)/'Personas Enjuiciadas'!M12</f>
        <v>0.83850931677018636</v>
      </c>
      <c r="D11" s="29">
        <f>('Personas Enjuiciadas'!D12+'Personas Enjuiciadas'!I12)/('Personas Enjuiciadas'!N12+'Personas Enjuiciadas'!P12)</f>
        <v>0.83529411764705885</v>
      </c>
      <c r="E11" s="29">
        <f>('Personas Enjuiciadas'!E12+'Personas Enjuiciadas'!J12)/('Personas Enjuiciadas'!O12+'Personas Enjuiciadas'!Q12)</f>
        <v>0.84210526315789469</v>
      </c>
    </row>
    <row r="12" spans="2:5" ht="20.100000000000001" customHeight="1" thickBot="1" x14ac:dyDescent="0.25">
      <c r="B12" s="4" t="s">
        <v>24</v>
      </c>
      <c r="C12" s="29">
        <f>('Personas Enjuiciadas'!D13+'Personas Enjuiciadas'!E13+'Personas Enjuiciadas'!I13+'Personas Enjuiciadas'!J13)/'Personas Enjuiciadas'!M13</f>
        <v>0.83098591549295775</v>
      </c>
      <c r="D12" s="29">
        <f>('Personas Enjuiciadas'!D13+'Personas Enjuiciadas'!I13)/('Personas Enjuiciadas'!N13+'Personas Enjuiciadas'!P13)</f>
        <v>0.81034482758620685</v>
      </c>
      <c r="E12" s="29">
        <f>('Personas Enjuiciadas'!E13+'Personas Enjuiciadas'!J13)/('Personas Enjuiciadas'!O13+'Personas Enjuiciadas'!Q13)</f>
        <v>0.92307692307692313</v>
      </c>
    </row>
    <row r="13" spans="2:5" ht="20.100000000000001" customHeight="1" thickBot="1" x14ac:dyDescent="0.25">
      <c r="B13" s="4" t="s">
        <v>25</v>
      </c>
      <c r="C13" s="29">
        <f>('Personas Enjuiciadas'!D14+'Personas Enjuiciadas'!E14+'Personas Enjuiciadas'!I14+'Personas Enjuiciadas'!J14)/'Personas Enjuiciadas'!M14</f>
        <v>0.89784946236559138</v>
      </c>
      <c r="D13" s="29">
        <f>('Personas Enjuiciadas'!D14+'Personas Enjuiciadas'!I14)/('Personas Enjuiciadas'!N14+'Personas Enjuiciadas'!P14)</f>
        <v>0.88034188034188032</v>
      </c>
      <c r="E13" s="29">
        <f>('Personas Enjuiciadas'!E14+'Personas Enjuiciadas'!J14)/('Personas Enjuiciadas'!O14+'Personas Enjuiciadas'!Q14)</f>
        <v>0.92753623188405798</v>
      </c>
    </row>
    <row r="14" spans="2:5" ht="20.100000000000001" customHeight="1" thickBot="1" x14ac:dyDescent="0.25">
      <c r="B14" s="4" t="s">
        <v>26</v>
      </c>
      <c r="C14" s="29">
        <f>('Personas Enjuiciadas'!D15+'Personas Enjuiciadas'!E15+'Personas Enjuiciadas'!I15+'Personas Enjuiciadas'!J15)/'Personas Enjuiciadas'!M15</f>
        <v>0.89341692789968652</v>
      </c>
      <c r="D14" s="29">
        <f>('Personas Enjuiciadas'!D15+'Personas Enjuiciadas'!I15)/('Personas Enjuiciadas'!N15+'Personas Enjuiciadas'!P15)</f>
        <v>0.89097744360902253</v>
      </c>
      <c r="E14" s="29">
        <f>('Personas Enjuiciadas'!E15+'Personas Enjuiciadas'!J15)/('Personas Enjuiciadas'!O15+'Personas Enjuiciadas'!Q15)</f>
        <v>0.90566037735849059</v>
      </c>
    </row>
    <row r="15" spans="2:5" ht="20.100000000000001" customHeight="1" thickBot="1" x14ac:dyDescent="0.25">
      <c r="B15" s="4" t="s">
        <v>27</v>
      </c>
      <c r="C15" s="29">
        <f>('Personas Enjuiciadas'!D16+'Personas Enjuiciadas'!E16+'Personas Enjuiciadas'!I16+'Personas Enjuiciadas'!J16)/'Personas Enjuiciadas'!M16</f>
        <v>0.92156862745098034</v>
      </c>
      <c r="D15" s="29">
        <f>('Personas Enjuiciadas'!D16+'Personas Enjuiciadas'!I16)/('Personas Enjuiciadas'!N16+'Personas Enjuiciadas'!P16)</f>
        <v>0.90909090909090906</v>
      </c>
      <c r="E15" s="29">
        <f>('Personas Enjuiciadas'!E16+'Personas Enjuiciadas'!J16)/('Personas Enjuiciadas'!O16+'Personas Enjuiciadas'!Q16)</f>
        <v>1</v>
      </c>
    </row>
    <row r="16" spans="2:5" ht="20.100000000000001" customHeight="1" thickBot="1" x14ac:dyDescent="0.25">
      <c r="B16" s="4" t="s">
        <v>28</v>
      </c>
      <c r="C16" s="29">
        <f>('Personas Enjuiciadas'!D17+'Personas Enjuiciadas'!E17+'Personas Enjuiciadas'!I17+'Personas Enjuiciadas'!J17)/'Personas Enjuiciadas'!M17</f>
        <v>0.80379746835443033</v>
      </c>
      <c r="D16" s="29">
        <f>('Personas Enjuiciadas'!D17+'Personas Enjuiciadas'!I17)/('Personas Enjuiciadas'!N17+'Personas Enjuiciadas'!P17)</f>
        <v>0.79069767441860461</v>
      </c>
      <c r="E16" s="29">
        <f>('Personas Enjuiciadas'!E17+'Personas Enjuiciadas'!J17)/('Personas Enjuiciadas'!O17+'Personas Enjuiciadas'!Q17)</f>
        <v>0.86206896551724133</v>
      </c>
    </row>
    <row r="17" spans="2:5" ht="20.100000000000001" customHeight="1" thickBot="1" x14ac:dyDescent="0.25">
      <c r="B17" s="4" t="s">
        <v>29</v>
      </c>
      <c r="C17" s="29">
        <f>('Personas Enjuiciadas'!D18+'Personas Enjuiciadas'!E18+'Personas Enjuiciadas'!I18+'Personas Enjuiciadas'!J18)/'Personas Enjuiciadas'!M18</f>
        <v>0.87864077669902918</v>
      </c>
      <c r="D17" s="29">
        <f>('Personas Enjuiciadas'!D18+'Personas Enjuiciadas'!I18)/('Personas Enjuiciadas'!N18+'Personas Enjuiciadas'!P18)</f>
        <v>0.86092715231788075</v>
      </c>
      <c r="E17" s="29">
        <f>('Personas Enjuiciadas'!E18+'Personas Enjuiciadas'!J18)/('Personas Enjuiciadas'!O18+'Personas Enjuiciadas'!Q18)</f>
        <v>0.92727272727272725</v>
      </c>
    </row>
    <row r="18" spans="2:5" ht="20.100000000000001" customHeight="1" thickBot="1" x14ac:dyDescent="0.25">
      <c r="B18" s="4" t="s">
        <v>30</v>
      </c>
      <c r="C18" s="29">
        <f>('Personas Enjuiciadas'!D19+'Personas Enjuiciadas'!E19+'Personas Enjuiciadas'!I19+'Personas Enjuiciadas'!J19)/'Personas Enjuiciadas'!M19</f>
        <v>0.78426395939086291</v>
      </c>
      <c r="D18" s="29">
        <f>('Personas Enjuiciadas'!D19+'Personas Enjuiciadas'!I19)/('Personas Enjuiciadas'!N19+'Personas Enjuiciadas'!P19)</f>
        <v>0.7686274509803922</v>
      </c>
      <c r="E18" s="29">
        <f>('Personas Enjuiciadas'!E19+'Personas Enjuiciadas'!J19)/('Personas Enjuiciadas'!O19+'Personas Enjuiciadas'!Q19)</f>
        <v>0.81294964028776984</v>
      </c>
    </row>
    <row r="19" spans="2:5" ht="20.100000000000001" customHeight="1" thickBot="1" x14ac:dyDescent="0.25">
      <c r="B19" s="4" t="s">
        <v>31</v>
      </c>
      <c r="C19" s="29">
        <f>('Personas Enjuiciadas'!D20+'Personas Enjuiciadas'!E20+'Personas Enjuiciadas'!I20+'Personas Enjuiciadas'!J20)/'Personas Enjuiciadas'!M20</f>
        <v>0.84169453734671129</v>
      </c>
      <c r="D19" s="29">
        <f>('Personas Enjuiciadas'!D20+'Personas Enjuiciadas'!I20)/('Personas Enjuiciadas'!N20+'Personas Enjuiciadas'!P20)</f>
        <v>0.81848739495798317</v>
      </c>
      <c r="E19" s="29">
        <f>('Personas Enjuiciadas'!E20+'Personas Enjuiciadas'!J20)/('Personas Enjuiciadas'!O20+'Personas Enjuiciadas'!Q20)</f>
        <v>0.88741721854304634</v>
      </c>
    </row>
    <row r="20" spans="2:5" ht="20.100000000000001" customHeight="1" thickBot="1" x14ac:dyDescent="0.25">
      <c r="B20" s="4" t="s">
        <v>32</v>
      </c>
      <c r="C20" s="29">
        <f>('Personas Enjuiciadas'!D21+'Personas Enjuiciadas'!E21+'Personas Enjuiciadas'!I21+'Personas Enjuiciadas'!J21)/'Personas Enjuiciadas'!M21</f>
        <v>0.91803278688524592</v>
      </c>
      <c r="D20" s="29">
        <f>('Personas Enjuiciadas'!D21+'Personas Enjuiciadas'!I21)/('Personas Enjuiciadas'!N21+'Personas Enjuiciadas'!P21)</f>
        <v>0.9152542372881356</v>
      </c>
      <c r="E20" s="29">
        <f>('Personas Enjuiciadas'!E21+'Personas Enjuiciadas'!J21)/('Personas Enjuiciadas'!O21+'Personas Enjuiciadas'!Q21)</f>
        <v>1</v>
      </c>
    </row>
    <row r="21" spans="2:5" ht="20.100000000000001" customHeight="1" thickBot="1" x14ac:dyDescent="0.25">
      <c r="B21" s="4" t="s">
        <v>33</v>
      </c>
      <c r="C21" s="29">
        <f>('Personas Enjuiciadas'!D22+'Personas Enjuiciadas'!E22+'Personas Enjuiciadas'!I22+'Personas Enjuiciadas'!J22)/'Personas Enjuiciadas'!M22</f>
        <v>0.82661290322580649</v>
      </c>
      <c r="D21" s="29">
        <f>('Personas Enjuiciadas'!D22+'Personas Enjuiciadas'!I22)/('Personas Enjuiciadas'!N22+'Personas Enjuiciadas'!P22)</f>
        <v>0.82380952380952377</v>
      </c>
      <c r="E21" s="29">
        <f>('Personas Enjuiciadas'!E22+'Personas Enjuiciadas'!J22)/('Personas Enjuiciadas'!O22+'Personas Enjuiciadas'!Q22)</f>
        <v>0.84210526315789469</v>
      </c>
    </row>
    <row r="22" spans="2:5" ht="20.100000000000001" customHeight="1" thickBot="1" x14ac:dyDescent="0.25">
      <c r="B22" s="4" t="s">
        <v>34</v>
      </c>
      <c r="C22" s="29">
        <f>('Personas Enjuiciadas'!D23+'Personas Enjuiciadas'!E23+'Personas Enjuiciadas'!I23+'Personas Enjuiciadas'!J23)/'Personas Enjuiciadas'!M23</f>
        <v>0.74127906976744184</v>
      </c>
      <c r="D22" s="29">
        <f>('Personas Enjuiciadas'!D23+'Personas Enjuiciadas'!I23)/('Personas Enjuiciadas'!N23+'Personas Enjuiciadas'!P23)</f>
        <v>0.72173913043478266</v>
      </c>
      <c r="E22" s="29">
        <f>('Personas Enjuiciadas'!E23+'Personas Enjuiciadas'!J23)/('Personas Enjuiciadas'!O23+'Personas Enjuiciadas'!Q23)</f>
        <v>0.7807017543859649</v>
      </c>
    </row>
    <row r="23" spans="2:5" ht="20.100000000000001" customHeight="1" thickBot="1" x14ac:dyDescent="0.25">
      <c r="B23" s="4" t="s">
        <v>35</v>
      </c>
      <c r="C23" s="29">
        <f>('Personas Enjuiciadas'!D24+'Personas Enjuiciadas'!E24+'Personas Enjuiciadas'!I24+'Personas Enjuiciadas'!J24)/'Personas Enjuiciadas'!M24</f>
        <v>0.9616724738675958</v>
      </c>
      <c r="D23" s="29">
        <f>('Personas Enjuiciadas'!D24+'Personas Enjuiciadas'!I24)/('Personas Enjuiciadas'!N24+'Personas Enjuiciadas'!P24)</f>
        <v>0.9464285714285714</v>
      </c>
      <c r="E23" s="29">
        <f>('Personas Enjuiciadas'!E24+'Personas Enjuiciadas'!J24)/('Personas Enjuiciadas'!O24+'Personas Enjuiciadas'!Q24)</f>
        <v>0.98319327731092432</v>
      </c>
    </row>
    <row r="24" spans="2:5" ht="20.100000000000001" customHeight="1" thickBot="1" x14ac:dyDescent="0.25">
      <c r="B24" s="4" t="s">
        <v>36</v>
      </c>
      <c r="C24" s="29">
        <f>('Personas Enjuiciadas'!D25+'Personas Enjuiciadas'!E25+'Personas Enjuiciadas'!I25+'Personas Enjuiciadas'!J25)/'Personas Enjuiciadas'!M25</f>
        <v>0.94117647058823528</v>
      </c>
      <c r="D24" s="29">
        <f>('Personas Enjuiciadas'!D25+'Personas Enjuiciadas'!I25)/('Personas Enjuiciadas'!N25+'Personas Enjuiciadas'!P25)</f>
        <v>0.9375</v>
      </c>
      <c r="E24" s="29">
        <f>('Personas Enjuiciadas'!E25+'Personas Enjuiciadas'!J25)/('Personas Enjuiciadas'!O25+'Personas Enjuiciadas'!Q25)</f>
        <v>0.94736842105263153</v>
      </c>
    </row>
    <row r="25" spans="2:5" ht="20.100000000000001" customHeight="1" thickBot="1" x14ac:dyDescent="0.25">
      <c r="B25" s="5" t="s">
        <v>37</v>
      </c>
      <c r="C25" s="29">
        <f>('Personas Enjuiciadas'!D26+'Personas Enjuiciadas'!E26+'Personas Enjuiciadas'!I26+'Personas Enjuiciadas'!J26)/'Personas Enjuiciadas'!M26</f>
        <v>0.93700787401574803</v>
      </c>
      <c r="D25" s="29">
        <f>('Personas Enjuiciadas'!D26+'Personas Enjuiciadas'!I26)/('Personas Enjuiciadas'!N26+'Personas Enjuiciadas'!P26)</f>
        <v>0.91176470588235292</v>
      </c>
      <c r="E25" s="29">
        <f>('Personas Enjuiciadas'!E26+'Personas Enjuiciadas'!J26)/('Personas Enjuiciadas'!O26+'Personas Enjuiciadas'!Q26)</f>
        <v>0.98809523809523814</v>
      </c>
    </row>
    <row r="26" spans="2:5" ht="20.100000000000001" customHeight="1" thickBot="1" x14ac:dyDescent="0.25">
      <c r="B26" s="6" t="s">
        <v>38</v>
      </c>
      <c r="C26" s="30">
        <f>('Personas Enjuiciadas'!D27+'Personas Enjuiciadas'!E27+'Personas Enjuiciadas'!I27+'Personas Enjuiciadas'!J27)/'Personas Enjuiciadas'!M27</f>
        <v>0.74358974358974361</v>
      </c>
      <c r="D26" s="30">
        <f>('Personas Enjuiciadas'!D27+'Personas Enjuiciadas'!I27)/('Personas Enjuiciadas'!N27+'Personas Enjuiciadas'!P27)</f>
        <v>0.83333333333333337</v>
      </c>
      <c r="E26" s="30">
        <f>('Personas Enjuiciadas'!E27+'Personas Enjuiciadas'!J27)/('Personas Enjuiciadas'!O27+'Personas Enjuiciadas'!Q27)</f>
        <v>0.66666666666666663</v>
      </c>
    </row>
    <row r="27" spans="2:5" ht="20.100000000000001" customHeight="1" thickBot="1" x14ac:dyDescent="0.25">
      <c r="B27" s="7" t="s">
        <v>39</v>
      </c>
      <c r="C27" s="28">
        <f>('Personas Enjuiciadas'!D28+'Personas Enjuiciadas'!E28+'Personas Enjuiciadas'!I28+'Personas Enjuiciadas'!J28)/'Personas Enjuiciadas'!M28</f>
        <v>0.85439456808751413</v>
      </c>
      <c r="D27" s="28">
        <f>('Personas Enjuiciadas'!D28+'Personas Enjuiciadas'!I28)/('Personas Enjuiciadas'!N28+'Personas Enjuiciadas'!P28)</f>
        <v>0.8406919700490576</v>
      </c>
      <c r="E27" s="28">
        <f>('Personas Enjuiciadas'!E28+'Personas Enjuiciadas'!J28)/('Personas Enjuiciadas'!O28+'Personas Enjuiciadas'!Q28)</f>
        <v>0.89153254023792861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9:L50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4" width="16" customWidth="1"/>
    <col min="5" max="5" width="9.625" bestFit="1" customWidth="1"/>
    <col min="6" max="6" width="11.5" bestFit="1" customWidth="1"/>
    <col min="7" max="8" width="16" customWidth="1"/>
    <col min="9" max="9" width="18.875" bestFit="1" customWidth="1"/>
    <col min="10" max="10" width="27.75" customWidth="1"/>
    <col min="11" max="11" width="19.375" bestFit="1" customWidth="1"/>
    <col min="12" max="12" width="21.875" customWidth="1"/>
    <col min="13" max="16" width="16" customWidth="1"/>
    <col min="17" max="18" width="19.25" customWidth="1"/>
    <col min="19" max="19" width="28.375" bestFit="1" customWidth="1"/>
    <col min="20" max="20" width="19.25" customWidth="1"/>
    <col min="23" max="23" width="12.125" customWidth="1"/>
  </cols>
  <sheetData>
    <row r="9" spans="2:12" ht="41.25" customHeight="1" x14ac:dyDescent="0.2">
      <c r="B9" s="10"/>
      <c r="C9" s="91" t="s">
        <v>251</v>
      </c>
      <c r="D9" s="92"/>
      <c r="E9" s="92"/>
      <c r="F9" s="92"/>
      <c r="G9" s="66"/>
      <c r="H9" s="91" t="s">
        <v>263</v>
      </c>
      <c r="I9" s="92"/>
      <c r="J9" s="92"/>
      <c r="K9" s="92"/>
      <c r="L9" s="94"/>
    </row>
    <row r="10" spans="2:12" ht="59.25" customHeight="1" thickBot="1" x14ac:dyDescent="0.25">
      <c r="B10" s="38"/>
      <c r="C10" s="35" t="s">
        <v>172</v>
      </c>
      <c r="D10" s="35" t="s">
        <v>173</v>
      </c>
      <c r="E10" s="35" t="s">
        <v>260</v>
      </c>
      <c r="F10" s="35" t="s">
        <v>175</v>
      </c>
      <c r="G10" s="67" t="s">
        <v>257</v>
      </c>
      <c r="H10" s="63" t="s">
        <v>252</v>
      </c>
      <c r="I10" s="63" t="s">
        <v>255</v>
      </c>
      <c r="J10" s="63" t="s">
        <v>254</v>
      </c>
      <c r="K10" s="63" t="s">
        <v>253</v>
      </c>
      <c r="L10" s="35" t="s">
        <v>258</v>
      </c>
    </row>
    <row r="11" spans="2:12" ht="20.100000000000001" customHeight="1" thickBot="1" x14ac:dyDescent="0.25">
      <c r="B11" s="3" t="s">
        <v>22</v>
      </c>
      <c r="C11" s="19">
        <v>324</v>
      </c>
      <c r="D11" s="19">
        <v>263</v>
      </c>
      <c r="E11" s="19">
        <v>570</v>
      </c>
      <c r="F11" s="19">
        <v>679</v>
      </c>
      <c r="G11" s="19">
        <f>SUM(C11:F11)</f>
        <v>1836</v>
      </c>
      <c r="H11" s="19">
        <v>6</v>
      </c>
      <c r="I11" s="19">
        <v>2</v>
      </c>
      <c r="J11" s="19">
        <v>0</v>
      </c>
      <c r="K11" s="19">
        <v>1</v>
      </c>
      <c r="L11" s="19">
        <v>1845</v>
      </c>
    </row>
    <row r="12" spans="2:12" ht="20.100000000000001" customHeight="1" thickBot="1" x14ac:dyDescent="0.25">
      <c r="B12" s="4" t="s">
        <v>23</v>
      </c>
      <c r="C12" s="20">
        <v>21</v>
      </c>
      <c r="D12" s="20">
        <v>12</v>
      </c>
      <c r="E12" s="20">
        <v>46</v>
      </c>
      <c r="F12" s="20">
        <v>55</v>
      </c>
      <c r="G12" s="20">
        <f t="shared" ref="G12:G28" si="0">SUM(C12:F12)</f>
        <v>134</v>
      </c>
      <c r="H12" s="20">
        <v>0</v>
      </c>
      <c r="I12" s="20">
        <v>0</v>
      </c>
      <c r="J12" s="20">
        <v>0</v>
      </c>
      <c r="K12" s="20">
        <v>0</v>
      </c>
      <c r="L12" s="20">
        <v>134</v>
      </c>
    </row>
    <row r="13" spans="2:12" ht="20.100000000000001" customHeight="1" thickBot="1" x14ac:dyDescent="0.25">
      <c r="B13" s="4" t="s">
        <v>24</v>
      </c>
      <c r="C13" s="20">
        <v>45</v>
      </c>
      <c r="D13" s="20">
        <v>20</v>
      </c>
      <c r="E13" s="20">
        <v>50</v>
      </c>
      <c r="F13" s="20">
        <v>53</v>
      </c>
      <c r="G13" s="20">
        <f t="shared" si="0"/>
        <v>168</v>
      </c>
      <c r="H13" s="20">
        <v>3</v>
      </c>
      <c r="I13" s="20">
        <v>4</v>
      </c>
      <c r="J13" s="20">
        <v>0</v>
      </c>
      <c r="K13" s="20">
        <v>2</v>
      </c>
      <c r="L13" s="20">
        <v>177</v>
      </c>
    </row>
    <row r="14" spans="2:12" ht="20.100000000000001" customHeight="1" thickBot="1" x14ac:dyDescent="0.25">
      <c r="B14" s="4" t="s">
        <v>25</v>
      </c>
      <c r="C14" s="20">
        <v>47</v>
      </c>
      <c r="D14" s="20">
        <v>31</v>
      </c>
      <c r="E14" s="20">
        <v>51</v>
      </c>
      <c r="F14" s="20">
        <v>71</v>
      </c>
      <c r="G14" s="20">
        <f t="shared" si="0"/>
        <v>200</v>
      </c>
      <c r="H14" s="20">
        <v>0</v>
      </c>
      <c r="I14" s="20">
        <v>0</v>
      </c>
      <c r="J14" s="20">
        <v>0</v>
      </c>
      <c r="K14" s="20">
        <v>0</v>
      </c>
      <c r="L14" s="20">
        <v>200</v>
      </c>
    </row>
    <row r="15" spans="2:12" ht="20.100000000000001" customHeight="1" thickBot="1" x14ac:dyDescent="0.25">
      <c r="B15" s="4" t="s">
        <v>26</v>
      </c>
      <c r="C15" s="20">
        <v>69</v>
      </c>
      <c r="D15" s="20">
        <v>26</v>
      </c>
      <c r="E15" s="20">
        <v>146</v>
      </c>
      <c r="F15" s="20">
        <v>226</v>
      </c>
      <c r="G15" s="20">
        <f t="shared" si="0"/>
        <v>467</v>
      </c>
      <c r="H15" s="20">
        <v>0</v>
      </c>
      <c r="I15" s="20">
        <v>0</v>
      </c>
      <c r="J15" s="20">
        <v>1</v>
      </c>
      <c r="K15" s="20">
        <v>0</v>
      </c>
      <c r="L15" s="20">
        <v>468</v>
      </c>
    </row>
    <row r="16" spans="2:12" ht="20.100000000000001" customHeight="1" thickBot="1" x14ac:dyDescent="0.25">
      <c r="B16" s="4" t="s">
        <v>27</v>
      </c>
      <c r="C16" s="20">
        <v>16</v>
      </c>
      <c r="D16" s="20">
        <v>7</v>
      </c>
      <c r="E16" s="20">
        <v>20</v>
      </c>
      <c r="F16" s="20">
        <v>17</v>
      </c>
      <c r="G16" s="20">
        <f t="shared" si="0"/>
        <v>60</v>
      </c>
      <c r="H16" s="20">
        <v>0</v>
      </c>
      <c r="I16" s="20">
        <v>0</v>
      </c>
      <c r="J16" s="20">
        <v>0</v>
      </c>
      <c r="K16" s="20">
        <v>0</v>
      </c>
      <c r="L16" s="20">
        <v>60</v>
      </c>
    </row>
    <row r="17" spans="2:12" ht="20.100000000000001" customHeight="1" thickBot="1" x14ac:dyDescent="0.25">
      <c r="B17" s="4" t="s">
        <v>28</v>
      </c>
      <c r="C17" s="20">
        <v>68</v>
      </c>
      <c r="D17" s="20">
        <v>34</v>
      </c>
      <c r="E17" s="20">
        <v>108</v>
      </c>
      <c r="F17" s="20">
        <v>140</v>
      </c>
      <c r="G17" s="20">
        <f t="shared" si="0"/>
        <v>350</v>
      </c>
      <c r="H17" s="20">
        <v>0</v>
      </c>
      <c r="I17" s="20">
        <v>0</v>
      </c>
      <c r="J17" s="20">
        <v>1</v>
      </c>
      <c r="K17" s="20">
        <v>0</v>
      </c>
      <c r="L17" s="20">
        <v>351</v>
      </c>
    </row>
    <row r="18" spans="2:12" ht="20.100000000000001" customHeight="1" thickBot="1" x14ac:dyDescent="0.25">
      <c r="B18" s="4" t="s">
        <v>29</v>
      </c>
      <c r="C18" s="20">
        <v>92</v>
      </c>
      <c r="D18" s="20">
        <v>52</v>
      </c>
      <c r="E18" s="20">
        <v>97</v>
      </c>
      <c r="F18" s="20">
        <v>111</v>
      </c>
      <c r="G18" s="20">
        <f t="shared" si="0"/>
        <v>352</v>
      </c>
      <c r="H18" s="20">
        <v>1</v>
      </c>
      <c r="I18" s="20">
        <v>0</v>
      </c>
      <c r="J18" s="20">
        <v>3</v>
      </c>
      <c r="K18" s="20">
        <v>0</v>
      </c>
      <c r="L18" s="20">
        <v>356</v>
      </c>
    </row>
    <row r="19" spans="2:12" ht="20.100000000000001" customHeight="1" thickBot="1" x14ac:dyDescent="0.25">
      <c r="B19" s="4" t="s">
        <v>30</v>
      </c>
      <c r="C19" s="20">
        <v>197</v>
      </c>
      <c r="D19" s="20">
        <v>111</v>
      </c>
      <c r="E19" s="20">
        <v>330</v>
      </c>
      <c r="F19" s="20">
        <v>425</v>
      </c>
      <c r="G19" s="20">
        <f t="shared" si="0"/>
        <v>1063</v>
      </c>
      <c r="H19" s="20">
        <v>4</v>
      </c>
      <c r="I19" s="20">
        <v>0</v>
      </c>
      <c r="J19" s="20">
        <v>0</v>
      </c>
      <c r="K19" s="20">
        <v>1</v>
      </c>
      <c r="L19" s="20">
        <v>1068</v>
      </c>
    </row>
    <row r="20" spans="2:12" ht="20.100000000000001" customHeight="1" thickBot="1" x14ac:dyDescent="0.25">
      <c r="B20" s="4" t="s">
        <v>31</v>
      </c>
      <c r="C20" s="20">
        <v>187</v>
      </c>
      <c r="D20" s="20">
        <v>146</v>
      </c>
      <c r="E20" s="20">
        <v>376</v>
      </c>
      <c r="F20" s="20">
        <v>436</v>
      </c>
      <c r="G20" s="20">
        <f t="shared" si="0"/>
        <v>1145</v>
      </c>
      <c r="H20" s="20">
        <v>2</v>
      </c>
      <c r="I20" s="20">
        <v>3</v>
      </c>
      <c r="J20" s="20">
        <v>0</v>
      </c>
      <c r="K20" s="20">
        <v>3</v>
      </c>
      <c r="L20" s="20">
        <v>1153</v>
      </c>
    </row>
    <row r="21" spans="2:12" ht="20.100000000000001" customHeight="1" thickBot="1" x14ac:dyDescent="0.25">
      <c r="B21" s="4" t="s">
        <v>32</v>
      </c>
      <c r="C21" s="20">
        <v>22</v>
      </c>
      <c r="D21" s="20">
        <v>25</v>
      </c>
      <c r="E21" s="20">
        <v>43</v>
      </c>
      <c r="F21" s="20">
        <v>70</v>
      </c>
      <c r="G21" s="20">
        <f t="shared" si="0"/>
        <v>160</v>
      </c>
      <c r="H21" s="20">
        <v>0</v>
      </c>
      <c r="I21" s="20">
        <v>0</v>
      </c>
      <c r="J21" s="20">
        <v>0</v>
      </c>
      <c r="K21" s="20">
        <v>0</v>
      </c>
      <c r="L21" s="20">
        <v>160</v>
      </c>
    </row>
    <row r="22" spans="2:12" ht="20.100000000000001" customHeight="1" thickBot="1" x14ac:dyDescent="0.25">
      <c r="B22" s="4" t="s">
        <v>33</v>
      </c>
      <c r="C22" s="20">
        <v>63</v>
      </c>
      <c r="D22" s="20">
        <v>46</v>
      </c>
      <c r="E22" s="20">
        <v>124</v>
      </c>
      <c r="F22" s="20">
        <v>163</v>
      </c>
      <c r="G22" s="20">
        <f t="shared" si="0"/>
        <v>396</v>
      </c>
      <c r="H22" s="20">
        <v>13</v>
      </c>
      <c r="I22" s="20">
        <v>0</v>
      </c>
      <c r="J22" s="20">
        <v>0</v>
      </c>
      <c r="K22" s="20">
        <v>0</v>
      </c>
      <c r="L22" s="20">
        <v>409</v>
      </c>
    </row>
    <row r="23" spans="2:12" ht="20.100000000000001" customHeight="1" thickBot="1" x14ac:dyDescent="0.25">
      <c r="B23" s="4" t="s">
        <v>34</v>
      </c>
      <c r="C23" s="20">
        <v>184</v>
      </c>
      <c r="D23" s="20">
        <v>96</v>
      </c>
      <c r="E23" s="20">
        <v>485</v>
      </c>
      <c r="F23" s="20">
        <v>516</v>
      </c>
      <c r="G23" s="20">
        <f t="shared" si="0"/>
        <v>1281</v>
      </c>
      <c r="H23" s="20">
        <v>0</v>
      </c>
      <c r="I23" s="20">
        <v>0</v>
      </c>
      <c r="J23" s="20">
        <v>0</v>
      </c>
      <c r="K23" s="20">
        <v>0</v>
      </c>
      <c r="L23" s="20">
        <v>1281</v>
      </c>
    </row>
    <row r="24" spans="2:12" ht="20.100000000000001" customHeight="1" thickBot="1" x14ac:dyDescent="0.25">
      <c r="B24" s="4" t="s">
        <v>35</v>
      </c>
      <c r="C24" s="20">
        <v>50</v>
      </c>
      <c r="D24" s="20">
        <v>47</v>
      </c>
      <c r="E24" s="20">
        <v>95</v>
      </c>
      <c r="F24" s="20">
        <v>104</v>
      </c>
      <c r="G24" s="20">
        <f t="shared" si="0"/>
        <v>296</v>
      </c>
      <c r="H24" s="20">
        <v>0</v>
      </c>
      <c r="I24" s="20">
        <v>0</v>
      </c>
      <c r="J24" s="20">
        <v>0</v>
      </c>
      <c r="K24" s="20">
        <v>2</v>
      </c>
      <c r="L24" s="20">
        <v>298</v>
      </c>
    </row>
    <row r="25" spans="2:12" ht="20.100000000000001" customHeight="1" thickBot="1" x14ac:dyDescent="0.25">
      <c r="B25" s="4" t="s">
        <v>36</v>
      </c>
      <c r="C25" s="20">
        <v>8</v>
      </c>
      <c r="D25" s="20">
        <v>2</v>
      </c>
      <c r="E25" s="20">
        <v>35</v>
      </c>
      <c r="F25" s="20">
        <v>35</v>
      </c>
      <c r="G25" s="20">
        <f t="shared" si="0"/>
        <v>80</v>
      </c>
      <c r="H25" s="20">
        <v>0</v>
      </c>
      <c r="I25" s="20">
        <v>0</v>
      </c>
      <c r="J25" s="20">
        <v>0</v>
      </c>
      <c r="K25" s="20">
        <v>0</v>
      </c>
      <c r="L25" s="20">
        <v>80</v>
      </c>
    </row>
    <row r="26" spans="2:12" ht="20.100000000000001" customHeight="1" thickBot="1" x14ac:dyDescent="0.25">
      <c r="B26" s="5" t="s">
        <v>37</v>
      </c>
      <c r="C26" s="20">
        <v>26</v>
      </c>
      <c r="D26" s="20">
        <v>17</v>
      </c>
      <c r="E26" s="20">
        <v>43</v>
      </c>
      <c r="F26" s="20">
        <v>62</v>
      </c>
      <c r="G26" s="20">
        <f t="shared" si="0"/>
        <v>148</v>
      </c>
      <c r="H26" s="20">
        <v>0</v>
      </c>
      <c r="I26" s="20">
        <v>0</v>
      </c>
      <c r="J26" s="20">
        <v>0</v>
      </c>
      <c r="K26" s="20">
        <v>0</v>
      </c>
      <c r="L26" s="20">
        <v>148</v>
      </c>
    </row>
    <row r="27" spans="2:12" ht="20.100000000000001" customHeight="1" thickBot="1" x14ac:dyDescent="0.25">
      <c r="B27" s="6" t="s">
        <v>38</v>
      </c>
      <c r="C27" s="21">
        <v>19</v>
      </c>
      <c r="D27" s="21">
        <v>3</v>
      </c>
      <c r="E27" s="21">
        <v>26</v>
      </c>
      <c r="F27" s="21">
        <v>21</v>
      </c>
      <c r="G27" s="21">
        <f t="shared" si="0"/>
        <v>69</v>
      </c>
      <c r="H27" s="21">
        <v>2</v>
      </c>
      <c r="I27" s="21">
        <v>0</v>
      </c>
      <c r="J27" s="21">
        <v>0</v>
      </c>
      <c r="K27" s="21">
        <v>0</v>
      </c>
      <c r="L27" s="21">
        <v>71</v>
      </c>
    </row>
    <row r="28" spans="2:12" ht="20.100000000000001" customHeight="1" thickBot="1" x14ac:dyDescent="0.25">
      <c r="B28" s="7" t="s">
        <v>39</v>
      </c>
      <c r="C28" s="9">
        <f t="shared" ref="C28:L28" si="1">SUM(C11:C27)</f>
        <v>1438</v>
      </c>
      <c r="D28" s="9">
        <f t="shared" si="1"/>
        <v>938</v>
      </c>
      <c r="E28" s="9">
        <f t="shared" si="1"/>
        <v>2645</v>
      </c>
      <c r="F28" s="9">
        <f t="shared" si="1"/>
        <v>3184</v>
      </c>
      <c r="G28" s="9">
        <f t="shared" si="0"/>
        <v>8205</v>
      </c>
      <c r="H28" s="9">
        <f t="shared" si="1"/>
        <v>31</v>
      </c>
      <c r="I28" s="9">
        <f t="shared" si="1"/>
        <v>9</v>
      </c>
      <c r="J28" s="9">
        <f t="shared" si="1"/>
        <v>5</v>
      </c>
      <c r="K28" s="9">
        <f t="shared" si="1"/>
        <v>9</v>
      </c>
      <c r="L28" s="9">
        <f t="shared" si="1"/>
        <v>8259</v>
      </c>
    </row>
    <row r="29" spans="2:12" x14ac:dyDescent="0.2"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1" spans="2:12" ht="20.100000000000001" customHeight="1" x14ac:dyDescent="0.2">
      <c r="C31" s="91" t="s">
        <v>259</v>
      </c>
      <c r="D31" s="92"/>
      <c r="E31" s="92"/>
      <c r="F31" s="92"/>
      <c r="G31" s="92"/>
      <c r="H31" s="92"/>
      <c r="I31" s="92"/>
      <c r="J31" s="92"/>
    </row>
    <row r="32" spans="2:12" ht="71.25" x14ac:dyDescent="0.2">
      <c r="C32" s="35" t="s">
        <v>172</v>
      </c>
      <c r="D32" s="35" t="s">
        <v>173</v>
      </c>
      <c r="E32" s="35" t="s">
        <v>174</v>
      </c>
      <c r="F32" s="35" t="s">
        <v>175</v>
      </c>
      <c r="G32" s="63" t="s">
        <v>252</v>
      </c>
      <c r="H32" s="63" t="s">
        <v>255</v>
      </c>
      <c r="I32" s="63" t="s">
        <v>254</v>
      </c>
      <c r="J32" s="63" t="s">
        <v>253</v>
      </c>
    </row>
    <row r="33" spans="2:10" ht="20.100000000000001" customHeight="1" thickBot="1" x14ac:dyDescent="0.25">
      <c r="B33" s="3" t="s">
        <v>22</v>
      </c>
      <c r="C33" s="31">
        <f t="shared" ref="C33:F50" si="2">C11/$L11</f>
        <v>0.17560975609756097</v>
      </c>
      <c r="D33" s="31">
        <f t="shared" si="2"/>
        <v>0.14254742547425475</v>
      </c>
      <c r="E33" s="31">
        <f t="shared" si="2"/>
        <v>0.30894308943089432</v>
      </c>
      <c r="F33" s="31">
        <f t="shared" si="2"/>
        <v>0.36802168021680215</v>
      </c>
      <c r="G33" s="31">
        <f>IF(H11=0,"-",H11/$L11)</f>
        <v>3.2520325203252032E-3</v>
      </c>
      <c r="H33" s="31">
        <f t="shared" ref="H33:J33" si="3">IF(I11=0,"-",I11/$L11)</f>
        <v>1.0840108401084011E-3</v>
      </c>
      <c r="I33" s="31" t="str">
        <f t="shared" si="3"/>
        <v>-</v>
      </c>
      <c r="J33" s="31">
        <f t="shared" si="3"/>
        <v>5.4200542005420054E-4</v>
      </c>
    </row>
    <row r="34" spans="2:10" ht="20.100000000000001" customHeight="1" thickBot="1" x14ac:dyDescent="0.25">
      <c r="B34" s="4" t="s">
        <v>23</v>
      </c>
      <c r="C34" s="29">
        <f t="shared" si="2"/>
        <v>0.15671641791044777</v>
      </c>
      <c r="D34" s="29">
        <f t="shared" si="2"/>
        <v>8.9552238805970144E-2</v>
      </c>
      <c r="E34" s="29">
        <f t="shared" si="2"/>
        <v>0.34328358208955223</v>
      </c>
      <c r="F34" s="29">
        <f t="shared" si="2"/>
        <v>0.41044776119402987</v>
      </c>
      <c r="G34" s="29" t="str">
        <f t="shared" ref="G34:J34" si="4">IF(H12=0,"-",H12/$L12)</f>
        <v>-</v>
      </c>
      <c r="H34" s="29" t="str">
        <f t="shared" si="4"/>
        <v>-</v>
      </c>
      <c r="I34" s="29" t="str">
        <f t="shared" si="4"/>
        <v>-</v>
      </c>
      <c r="J34" s="29" t="str">
        <f t="shared" si="4"/>
        <v>-</v>
      </c>
    </row>
    <row r="35" spans="2:10" ht="20.100000000000001" customHeight="1" thickBot="1" x14ac:dyDescent="0.25">
      <c r="B35" s="4" t="s">
        <v>24</v>
      </c>
      <c r="C35" s="29">
        <f t="shared" si="2"/>
        <v>0.25423728813559321</v>
      </c>
      <c r="D35" s="29">
        <f t="shared" si="2"/>
        <v>0.11299435028248588</v>
      </c>
      <c r="E35" s="29">
        <f t="shared" si="2"/>
        <v>0.2824858757062147</v>
      </c>
      <c r="F35" s="29">
        <f t="shared" si="2"/>
        <v>0.29943502824858759</v>
      </c>
      <c r="G35" s="29">
        <f t="shared" ref="G35:J35" si="5">IF(H13=0,"-",H13/$L13)</f>
        <v>1.6949152542372881E-2</v>
      </c>
      <c r="H35" s="29">
        <f t="shared" si="5"/>
        <v>2.2598870056497175E-2</v>
      </c>
      <c r="I35" s="29" t="str">
        <f t="shared" si="5"/>
        <v>-</v>
      </c>
      <c r="J35" s="29">
        <f t="shared" si="5"/>
        <v>1.1299435028248588E-2</v>
      </c>
    </row>
    <row r="36" spans="2:10" ht="20.100000000000001" customHeight="1" thickBot="1" x14ac:dyDescent="0.25">
      <c r="B36" s="4" t="s">
        <v>25</v>
      </c>
      <c r="C36" s="29">
        <f t="shared" si="2"/>
        <v>0.23499999999999999</v>
      </c>
      <c r="D36" s="29">
        <f t="shared" si="2"/>
        <v>0.155</v>
      </c>
      <c r="E36" s="29">
        <f t="shared" si="2"/>
        <v>0.255</v>
      </c>
      <c r="F36" s="29">
        <f t="shared" si="2"/>
        <v>0.35499999999999998</v>
      </c>
      <c r="G36" s="29" t="str">
        <f t="shared" ref="G36:J36" si="6">IF(H14=0,"-",H14/$L14)</f>
        <v>-</v>
      </c>
      <c r="H36" s="29" t="str">
        <f t="shared" si="6"/>
        <v>-</v>
      </c>
      <c r="I36" s="29" t="str">
        <f t="shared" si="6"/>
        <v>-</v>
      </c>
      <c r="J36" s="29" t="str">
        <f t="shared" si="6"/>
        <v>-</v>
      </c>
    </row>
    <row r="37" spans="2:10" ht="20.100000000000001" customHeight="1" thickBot="1" x14ac:dyDescent="0.25">
      <c r="B37" s="4" t="s">
        <v>26</v>
      </c>
      <c r="C37" s="29">
        <f t="shared" si="2"/>
        <v>0.14743589743589744</v>
      </c>
      <c r="D37" s="29">
        <f t="shared" si="2"/>
        <v>5.5555555555555552E-2</v>
      </c>
      <c r="E37" s="29">
        <f t="shared" si="2"/>
        <v>0.31196581196581197</v>
      </c>
      <c r="F37" s="29">
        <f t="shared" si="2"/>
        <v>0.48290598290598291</v>
      </c>
      <c r="G37" s="29" t="str">
        <f t="shared" ref="G37:J37" si="7">IF(H15=0,"-",H15/$L15)</f>
        <v>-</v>
      </c>
      <c r="H37" s="29" t="str">
        <f t="shared" si="7"/>
        <v>-</v>
      </c>
      <c r="I37" s="29">
        <f t="shared" si="7"/>
        <v>2.136752136752137E-3</v>
      </c>
      <c r="J37" s="29" t="str">
        <f t="shared" si="7"/>
        <v>-</v>
      </c>
    </row>
    <row r="38" spans="2:10" ht="20.100000000000001" customHeight="1" thickBot="1" x14ac:dyDescent="0.25">
      <c r="B38" s="4" t="s">
        <v>27</v>
      </c>
      <c r="C38" s="29">
        <f t="shared" si="2"/>
        <v>0.26666666666666666</v>
      </c>
      <c r="D38" s="29">
        <f t="shared" si="2"/>
        <v>0.11666666666666667</v>
      </c>
      <c r="E38" s="29">
        <f t="shared" si="2"/>
        <v>0.33333333333333331</v>
      </c>
      <c r="F38" s="29">
        <f t="shared" si="2"/>
        <v>0.28333333333333333</v>
      </c>
      <c r="G38" s="29" t="str">
        <f t="shared" ref="G38:J38" si="8">IF(H16=0,"-",H16/$L16)</f>
        <v>-</v>
      </c>
      <c r="H38" s="29" t="str">
        <f t="shared" si="8"/>
        <v>-</v>
      </c>
      <c r="I38" s="29" t="str">
        <f t="shared" si="8"/>
        <v>-</v>
      </c>
      <c r="J38" s="29" t="str">
        <f t="shared" si="8"/>
        <v>-</v>
      </c>
    </row>
    <row r="39" spans="2:10" ht="20.100000000000001" customHeight="1" thickBot="1" x14ac:dyDescent="0.25">
      <c r="B39" s="4" t="s">
        <v>28</v>
      </c>
      <c r="C39" s="29">
        <f t="shared" si="2"/>
        <v>0.19373219373219372</v>
      </c>
      <c r="D39" s="29">
        <f t="shared" si="2"/>
        <v>9.686609686609686E-2</v>
      </c>
      <c r="E39" s="29">
        <f t="shared" si="2"/>
        <v>0.30769230769230771</v>
      </c>
      <c r="F39" s="29">
        <f t="shared" si="2"/>
        <v>0.39886039886039887</v>
      </c>
      <c r="G39" s="29" t="str">
        <f t="shared" ref="G39:J39" si="9">IF(H17=0,"-",H17/$L17)</f>
        <v>-</v>
      </c>
      <c r="H39" s="29" t="str">
        <f t="shared" si="9"/>
        <v>-</v>
      </c>
      <c r="I39" s="29">
        <f t="shared" si="9"/>
        <v>2.8490028490028491E-3</v>
      </c>
      <c r="J39" s="29" t="str">
        <f t="shared" si="9"/>
        <v>-</v>
      </c>
    </row>
    <row r="40" spans="2:10" ht="20.100000000000001" customHeight="1" thickBot="1" x14ac:dyDescent="0.25">
      <c r="B40" s="4" t="s">
        <v>29</v>
      </c>
      <c r="C40" s="29">
        <f t="shared" si="2"/>
        <v>0.25842696629213485</v>
      </c>
      <c r="D40" s="29">
        <f t="shared" si="2"/>
        <v>0.14606741573033707</v>
      </c>
      <c r="E40" s="29">
        <f t="shared" si="2"/>
        <v>0.27247191011235955</v>
      </c>
      <c r="F40" s="29">
        <f t="shared" si="2"/>
        <v>0.31179775280898875</v>
      </c>
      <c r="G40" s="29">
        <f t="shared" ref="G40:J40" si="10">IF(H18=0,"-",H18/$L18)</f>
        <v>2.8089887640449437E-3</v>
      </c>
      <c r="H40" s="29" t="str">
        <f t="shared" si="10"/>
        <v>-</v>
      </c>
      <c r="I40" s="29">
        <f t="shared" si="10"/>
        <v>8.4269662921348312E-3</v>
      </c>
      <c r="J40" s="29" t="str">
        <f t="shared" si="10"/>
        <v>-</v>
      </c>
    </row>
    <row r="41" spans="2:10" ht="20.100000000000001" customHeight="1" thickBot="1" x14ac:dyDescent="0.25">
      <c r="B41" s="4" t="s">
        <v>30</v>
      </c>
      <c r="C41" s="29">
        <f t="shared" si="2"/>
        <v>0.18445692883895132</v>
      </c>
      <c r="D41" s="29">
        <f t="shared" si="2"/>
        <v>0.10393258426966293</v>
      </c>
      <c r="E41" s="29">
        <f t="shared" si="2"/>
        <v>0.3089887640449438</v>
      </c>
      <c r="F41" s="29">
        <f t="shared" si="2"/>
        <v>0.39794007490636701</v>
      </c>
      <c r="G41" s="29">
        <f t="shared" ref="G41:J41" si="11">IF(H19=0,"-",H19/$L19)</f>
        <v>3.7453183520599251E-3</v>
      </c>
      <c r="H41" s="29" t="str">
        <f t="shared" si="11"/>
        <v>-</v>
      </c>
      <c r="I41" s="29" t="str">
        <f t="shared" si="11"/>
        <v>-</v>
      </c>
      <c r="J41" s="29">
        <f t="shared" si="11"/>
        <v>9.3632958801498128E-4</v>
      </c>
    </row>
    <row r="42" spans="2:10" ht="20.100000000000001" customHeight="1" thickBot="1" x14ac:dyDescent="0.25">
      <c r="B42" s="4" t="s">
        <v>31</v>
      </c>
      <c r="C42" s="29">
        <f t="shared" si="2"/>
        <v>0.16218560277536861</v>
      </c>
      <c r="D42" s="29">
        <f t="shared" si="2"/>
        <v>0.12662619254119689</v>
      </c>
      <c r="E42" s="29">
        <f t="shared" si="2"/>
        <v>0.32610581092801388</v>
      </c>
      <c r="F42" s="29">
        <f t="shared" si="2"/>
        <v>0.37814397224631396</v>
      </c>
      <c r="G42" s="29">
        <f t="shared" ref="G42:J42" si="12">IF(H20=0,"-",H20/$L20)</f>
        <v>1.7346053772766695E-3</v>
      </c>
      <c r="H42" s="29">
        <f t="shared" si="12"/>
        <v>2.6019080659150044E-3</v>
      </c>
      <c r="I42" s="29" t="str">
        <f t="shared" si="12"/>
        <v>-</v>
      </c>
      <c r="J42" s="29">
        <f t="shared" si="12"/>
        <v>2.6019080659150044E-3</v>
      </c>
    </row>
    <row r="43" spans="2:10" ht="20.100000000000001" customHeight="1" thickBot="1" x14ac:dyDescent="0.25">
      <c r="B43" s="4" t="s">
        <v>32</v>
      </c>
      <c r="C43" s="29">
        <f t="shared" si="2"/>
        <v>0.13750000000000001</v>
      </c>
      <c r="D43" s="29">
        <f t="shared" si="2"/>
        <v>0.15625</v>
      </c>
      <c r="E43" s="29">
        <f t="shared" si="2"/>
        <v>0.26874999999999999</v>
      </c>
      <c r="F43" s="29">
        <f t="shared" si="2"/>
        <v>0.4375</v>
      </c>
      <c r="G43" s="29" t="str">
        <f t="shared" ref="G43:J43" si="13">IF(H21=0,"-",H21/$L21)</f>
        <v>-</v>
      </c>
      <c r="H43" s="29" t="str">
        <f t="shared" si="13"/>
        <v>-</v>
      </c>
      <c r="I43" s="29" t="str">
        <f t="shared" si="13"/>
        <v>-</v>
      </c>
      <c r="J43" s="29" t="str">
        <f t="shared" si="13"/>
        <v>-</v>
      </c>
    </row>
    <row r="44" spans="2:10" ht="20.100000000000001" customHeight="1" thickBot="1" x14ac:dyDescent="0.25">
      <c r="B44" s="4" t="s">
        <v>33</v>
      </c>
      <c r="C44" s="29">
        <f t="shared" si="2"/>
        <v>0.15403422982885084</v>
      </c>
      <c r="D44" s="29">
        <f t="shared" si="2"/>
        <v>0.11246943765281174</v>
      </c>
      <c r="E44" s="29">
        <f t="shared" si="2"/>
        <v>0.30317848410757947</v>
      </c>
      <c r="F44" s="29">
        <f t="shared" si="2"/>
        <v>0.39853300733496333</v>
      </c>
      <c r="G44" s="29">
        <f t="shared" ref="G44:J44" si="14">IF(H22=0,"-",H22/$L22)</f>
        <v>3.1784841075794622E-2</v>
      </c>
      <c r="H44" s="29" t="str">
        <f t="shared" si="14"/>
        <v>-</v>
      </c>
      <c r="I44" s="29" t="str">
        <f t="shared" si="14"/>
        <v>-</v>
      </c>
      <c r="J44" s="29" t="str">
        <f t="shared" si="14"/>
        <v>-</v>
      </c>
    </row>
    <row r="45" spans="2:10" ht="20.100000000000001" customHeight="1" thickBot="1" x14ac:dyDescent="0.25">
      <c r="B45" s="4" t="s">
        <v>34</v>
      </c>
      <c r="C45" s="29">
        <f t="shared" si="2"/>
        <v>0.14363778298204527</v>
      </c>
      <c r="D45" s="29">
        <f t="shared" si="2"/>
        <v>7.4941451990632318E-2</v>
      </c>
      <c r="E45" s="29">
        <f t="shared" si="2"/>
        <v>0.37861046057767367</v>
      </c>
      <c r="F45" s="29">
        <f t="shared" si="2"/>
        <v>0.40281030444964872</v>
      </c>
      <c r="G45" s="29" t="str">
        <f t="shared" ref="G45:J45" si="15">IF(H23=0,"-",H23/$L23)</f>
        <v>-</v>
      </c>
      <c r="H45" s="29" t="str">
        <f t="shared" si="15"/>
        <v>-</v>
      </c>
      <c r="I45" s="29" t="str">
        <f t="shared" si="15"/>
        <v>-</v>
      </c>
      <c r="J45" s="29" t="str">
        <f t="shared" si="15"/>
        <v>-</v>
      </c>
    </row>
    <row r="46" spans="2:10" ht="20.100000000000001" customHeight="1" thickBot="1" x14ac:dyDescent="0.25">
      <c r="B46" s="4" t="s">
        <v>35</v>
      </c>
      <c r="C46" s="29">
        <f t="shared" si="2"/>
        <v>0.16778523489932887</v>
      </c>
      <c r="D46" s="29">
        <f t="shared" si="2"/>
        <v>0.15771812080536912</v>
      </c>
      <c r="E46" s="29">
        <f t="shared" si="2"/>
        <v>0.31879194630872482</v>
      </c>
      <c r="F46" s="29">
        <f t="shared" si="2"/>
        <v>0.34899328859060402</v>
      </c>
      <c r="G46" s="29" t="str">
        <f t="shared" ref="G46:J46" si="16">IF(H24=0,"-",H24/$L24)</f>
        <v>-</v>
      </c>
      <c r="H46" s="29" t="str">
        <f t="shared" si="16"/>
        <v>-</v>
      </c>
      <c r="I46" s="29" t="str">
        <f t="shared" si="16"/>
        <v>-</v>
      </c>
      <c r="J46" s="29">
        <f t="shared" si="16"/>
        <v>6.7114093959731542E-3</v>
      </c>
    </row>
    <row r="47" spans="2:10" ht="20.100000000000001" customHeight="1" thickBot="1" x14ac:dyDescent="0.25">
      <c r="B47" s="4" t="s">
        <v>36</v>
      </c>
      <c r="C47" s="29">
        <f t="shared" si="2"/>
        <v>0.1</v>
      </c>
      <c r="D47" s="29">
        <f t="shared" si="2"/>
        <v>2.5000000000000001E-2</v>
      </c>
      <c r="E47" s="29">
        <f t="shared" si="2"/>
        <v>0.4375</v>
      </c>
      <c r="F47" s="29">
        <f t="shared" si="2"/>
        <v>0.4375</v>
      </c>
      <c r="G47" s="29" t="str">
        <f t="shared" ref="G47:J47" si="17">IF(H25=0,"-",H25/$L25)</f>
        <v>-</v>
      </c>
      <c r="H47" s="29" t="str">
        <f t="shared" si="17"/>
        <v>-</v>
      </c>
      <c r="I47" s="29" t="str">
        <f t="shared" si="17"/>
        <v>-</v>
      </c>
      <c r="J47" s="29" t="str">
        <f t="shared" si="17"/>
        <v>-</v>
      </c>
    </row>
    <row r="48" spans="2:10" ht="20.100000000000001" customHeight="1" thickBot="1" x14ac:dyDescent="0.25">
      <c r="B48" s="5" t="s">
        <v>37</v>
      </c>
      <c r="C48" s="29">
        <f t="shared" si="2"/>
        <v>0.17567567567567569</v>
      </c>
      <c r="D48" s="29">
        <f t="shared" si="2"/>
        <v>0.11486486486486487</v>
      </c>
      <c r="E48" s="29">
        <f t="shared" si="2"/>
        <v>0.29054054054054052</v>
      </c>
      <c r="F48" s="29">
        <f t="shared" si="2"/>
        <v>0.41891891891891891</v>
      </c>
      <c r="G48" s="29" t="str">
        <f t="shared" ref="G48:J48" si="18">IF(H26=0,"-",H26/$L26)</f>
        <v>-</v>
      </c>
      <c r="H48" s="29" t="str">
        <f t="shared" si="18"/>
        <v>-</v>
      </c>
      <c r="I48" s="29" t="str">
        <f t="shared" si="18"/>
        <v>-</v>
      </c>
      <c r="J48" s="29" t="str">
        <f t="shared" si="18"/>
        <v>-</v>
      </c>
    </row>
    <row r="49" spans="2:10" ht="20.100000000000001" customHeight="1" thickBot="1" x14ac:dyDescent="0.25">
      <c r="B49" s="6" t="s">
        <v>38</v>
      </c>
      <c r="C49" s="30">
        <f t="shared" si="2"/>
        <v>0.26760563380281688</v>
      </c>
      <c r="D49" s="30">
        <f t="shared" si="2"/>
        <v>4.2253521126760563E-2</v>
      </c>
      <c r="E49" s="30">
        <f t="shared" si="2"/>
        <v>0.36619718309859156</v>
      </c>
      <c r="F49" s="30">
        <f t="shared" si="2"/>
        <v>0.29577464788732394</v>
      </c>
      <c r="G49" s="30">
        <f t="shared" ref="G49:J49" si="19">IF(H27=0,"-",H27/$L27)</f>
        <v>2.8169014084507043E-2</v>
      </c>
      <c r="H49" s="30" t="str">
        <f t="shared" si="19"/>
        <v>-</v>
      </c>
      <c r="I49" s="30" t="str">
        <f t="shared" si="19"/>
        <v>-</v>
      </c>
      <c r="J49" s="30" t="str">
        <f t="shared" si="19"/>
        <v>-</v>
      </c>
    </row>
    <row r="50" spans="2:10" ht="20.100000000000001" customHeight="1" thickBot="1" x14ac:dyDescent="0.25">
      <c r="B50" s="7" t="s">
        <v>39</v>
      </c>
      <c r="C50" s="28">
        <f t="shared" si="2"/>
        <v>0.17411308875166484</v>
      </c>
      <c r="D50" s="28">
        <f t="shared" si="2"/>
        <v>0.1135730718004601</v>
      </c>
      <c r="E50" s="28">
        <f t="shared" si="2"/>
        <v>0.3202566896718731</v>
      </c>
      <c r="F50" s="28">
        <f t="shared" si="2"/>
        <v>0.38551882794527181</v>
      </c>
      <c r="G50" s="28">
        <f t="shared" ref="G50:J50" si="20">IF(H28=0,"-",H28/$L28)</f>
        <v>3.7534810509746944E-3</v>
      </c>
      <c r="H50" s="28">
        <f t="shared" si="20"/>
        <v>1.0897203051216855E-3</v>
      </c>
      <c r="I50" s="28">
        <f t="shared" si="20"/>
        <v>6.0540016951204749E-4</v>
      </c>
      <c r="J50" s="28">
        <f t="shared" si="20"/>
        <v>1.0897203051216855E-3</v>
      </c>
    </row>
  </sheetData>
  <mergeCells count="3">
    <mergeCell ref="C9:F9"/>
    <mergeCell ref="H9:L9"/>
    <mergeCell ref="C31:J31"/>
  </mergeCells>
  <pageMargins left="0.70866141732283472" right="0.70866141732283472" top="0.74803149606299213" bottom="0.74803149606299213" header="0.31496062992125984" footer="0.31496062992125984"/>
  <pageSetup paperSize="9" scale="4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AX30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4" width="15" customWidth="1"/>
    <col min="5" max="5" width="13.75" bestFit="1" customWidth="1"/>
    <col min="6" max="6" width="12.25" bestFit="1" customWidth="1"/>
    <col min="7" max="7" width="11.25" bestFit="1" customWidth="1"/>
    <col min="8" max="8" width="14.875" bestFit="1" customWidth="1"/>
    <col min="9" max="10" width="15" customWidth="1"/>
    <col min="11" max="11" width="13.75" bestFit="1" customWidth="1"/>
    <col min="12" max="12" width="12.25" bestFit="1" customWidth="1"/>
    <col min="13" max="13" width="11.25" bestFit="1" customWidth="1"/>
    <col min="14" max="14" width="14.875" bestFit="1" customWidth="1"/>
    <col min="15" max="16" width="15" customWidth="1"/>
    <col min="17" max="17" width="13.75" bestFit="1" customWidth="1"/>
    <col min="18" max="18" width="12.25" bestFit="1" customWidth="1"/>
    <col min="19" max="19" width="11.25" bestFit="1" customWidth="1"/>
    <col min="20" max="20" width="14.875" bestFit="1" customWidth="1"/>
    <col min="21" max="22" width="15" customWidth="1"/>
    <col min="23" max="23" width="13.75" bestFit="1" customWidth="1"/>
    <col min="24" max="24" width="12.25" bestFit="1" customWidth="1"/>
    <col min="25" max="25" width="11.25" bestFit="1" customWidth="1"/>
    <col min="26" max="26" width="14.875" bestFit="1" customWidth="1"/>
    <col min="27" max="28" width="15" customWidth="1"/>
    <col min="29" max="29" width="13.75" bestFit="1" customWidth="1"/>
    <col min="30" max="30" width="12.25" bestFit="1" customWidth="1"/>
    <col min="31" max="31" width="11.25" bestFit="1" customWidth="1"/>
    <col min="32" max="32" width="14.875" bestFit="1" customWidth="1"/>
    <col min="33" max="34" width="15" customWidth="1"/>
    <col min="35" max="35" width="13.75" bestFit="1" customWidth="1"/>
    <col min="36" max="36" width="12.25" bestFit="1" customWidth="1"/>
    <col min="37" max="37" width="11.25" bestFit="1" customWidth="1"/>
    <col min="38" max="38" width="14.875" bestFit="1" customWidth="1"/>
    <col min="39" max="40" width="15" customWidth="1"/>
    <col min="41" max="41" width="13.75" bestFit="1" customWidth="1"/>
    <col min="42" max="42" width="12.25" bestFit="1" customWidth="1"/>
    <col min="43" max="43" width="11.25" bestFit="1" customWidth="1"/>
    <col min="44" max="44" width="14.875" bestFit="1" customWidth="1"/>
    <col min="45" max="46" width="15" customWidth="1"/>
    <col min="47" max="47" width="13.75" bestFit="1" customWidth="1"/>
    <col min="48" max="48" width="12.25" bestFit="1" customWidth="1"/>
    <col min="49" max="49" width="11.25" bestFit="1" customWidth="1"/>
    <col min="50" max="50" width="14.875" bestFit="1" customWidth="1"/>
  </cols>
  <sheetData>
    <row r="9" spans="2:50" ht="44.25" customHeight="1" thickBot="1" x14ac:dyDescent="0.25">
      <c r="C9" s="70" t="s">
        <v>40</v>
      </c>
      <c r="D9" s="70"/>
      <c r="E9" s="70"/>
      <c r="F9" s="70"/>
      <c r="G9" s="70"/>
      <c r="H9" s="71"/>
      <c r="I9" s="72" t="s">
        <v>41</v>
      </c>
      <c r="J9" s="70"/>
      <c r="K9" s="70"/>
      <c r="L9" s="70"/>
      <c r="M9" s="70"/>
      <c r="N9" s="71"/>
      <c r="O9" s="72" t="s">
        <v>42</v>
      </c>
      <c r="P9" s="70"/>
      <c r="Q9" s="70"/>
      <c r="R9" s="70"/>
      <c r="S9" s="70"/>
      <c r="T9" s="71"/>
      <c r="U9" s="72" t="s">
        <v>43</v>
      </c>
      <c r="V9" s="70"/>
      <c r="W9" s="70"/>
      <c r="X9" s="70"/>
      <c r="Y9" s="70"/>
      <c r="Z9" s="71"/>
      <c r="AA9" s="72" t="s">
        <v>44</v>
      </c>
      <c r="AB9" s="70"/>
      <c r="AC9" s="70"/>
      <c r="AD9" s="70"/>
      <c r="AE9" s="70"/>
      <c r="AF9" s="71"/>
      <c r="AG9" s="72" t="s">
        <v>45</v>
      </c>
      <c r="AH9" s="70"/>
      <c r="AI9" s="70"/>
      <c r="AJ9" s="70"/>
      <c r="AK9" s="70"/>
      <c r="AL9" s="71"/>
      <c r="AM9" s="72" t="s">
        <v>46</v>
      </c>
      <c r="AN9" s="70"/>
      <c r="AO9" s="70"/>
      <c r="AP9" s="70"/>
      <c r="AQ9" s="70"/>
      <c r="AR9" s="71"/>
      <c r="AS9" s="72" t="s">
        <v>47</v>
      </c>
      <c r="AT9" s="70"/>
      <c r="AU9" s="70"/>
      <c r="AV9" s="70"/>
      <c r="AW9" s="70"/>
      <c r="AX9" s="71"/>
    </row>
    <row r="10" spans="2:50" ht="63.75" customHeight="1" thickBot="1" x14ac:dyDescent="0.25">
      <c r="C10" s="75" t="s">
        <v>48</v>
      </c>
      <c r="D10" s="73" t="s">
        <v>249</v>
      </c>
      <c r="E10" s="74"/>
      <c r="F10" s="75" t="s">
        <v>49</v>
      </c>
      <c r="G10" s="75" t="s">
        <v>50</v>
      </c>
      <c r="H10" s="75" t="s">
        <v>51</v>
      </c>
      <c r="I10" s="75" t="s">
        <v>48</v>
      </c>
      <c r="J10" s="73" t="s">
        <v>249</v>
      </c>
      <c r="K10" s="74"/>
      <c r="L10" s="75" t="s">
        <v>49</v>
      </c>
      <c r="M10" s="75" t="s">
        <v>50</v>
      </c>
      <c r="N10" s="75" t="s">
        <v>51</v>
      </c>
      <c r="O10" s="75" t="s">
        <v>48</v>
      </c>
      <c r="P10" s="73" t="s">
        <v>249</v>
      </c>
      <c r="Q10" s="74"/>
      <c r="R10" s="75" t="s">
        <v>49</v>
      </c>
      <c r="S10" s="75" t="s">
        <v>50</v>
      </c>
      <c r="T10" s="75" t="s">
        <v>51</v>
      </c>
      <c r="U10" s="75" t="s">
        <v>48</v>
      </c>
      <c r="V10" s="73" t="s">
        <v>249</v>
      </c>
      <c r="W10" s="74"/>
      <c r="X10" s="75" t="s">
        <v>49</v>
      </c>
      <c r="Y10" s="75" t="s">
        <v>50</v>
      </c>
      <c r="Z10" s="75" t="s">
        <v>51</v>
      </c>
      <c r="AA10" s="75" t="s">
        <v>48</v>
      </c>
      <c r="AB10" s="73" t="s">
        <v>249</v>
      </c>
      <c r="AC10" s="74"/>
      <c r="AD10" s="75" t="s">
        <v>49</v>
      </c>
      <c r="AE10" s="75" t="s">
        <v>50</v>
      </c>
      <c r="AF10" s="75" t="s">
        <v>51</v>
      </c>
      <c r="AG10" s="75" t="s">
        <v>48</v>
      </c>
      <c r="AH10" s="73" t="s">
        <v>249</v>
      </c>
      <c r="AI10" s="74"/>
      <c r="AJ10" s="75" t="s">
        <v>49</v>
      </c>
      <c r="AK10" s="75" t="s">
        <v>50</v>
      </c>
      <c r="AL10" s="75" t="s">
        <v>51</v>
      </c>
      <c r="AM10" s="75" t="s">
        <v>48</v>
      </c>
      <c r="AN10" s="73" t="s">
        <v>249</v>
      </c>
      <c r="AO10" s="74"/>
      <c r="AP10" s="75" t="s">
        <v>49</v>
      </c>
      <c r="AQ10" s="75" t="s">
        <v>50</v>
      </c>
      <c r="AR10" s="75" t="s">
        <v>51</v>
      </c>
      <c r="AS10" s="75" t="s">
        <v>48</v>
      </c>
      <c r="AT10" s="73" t="s">
        <v>249</v>
      </c>
      <c r="AU10" s="74"/>
      <c r="AV10" s="75" t="s">
        <v>49</v>
      </c>
      <c r="AW10" s="75" t="s">
        <v>50</v>
      </c>
      <c r="AX10" s="75" t="s">
        <v>51</v>
      </c>
    </row>
    <row r="11" spans="2:50" ht="20.100000000000001" customHeight="1" thickBot="1" x14ac:dyDescent="0.25">
      <c r="C11" s="76"/>
      <c r="D11" s="64" t="s">
        <v>247</v>
      </c>
      <c r="E11" s="64" t="s">
        <v>248</v>
      </c>
      <c r="F11" s="76"/>
      <c r="G11" s="76"/>
      <c r="H11" s="76"/>
      <c r="I11" s="76"/>
      <c r="J11" s="64" t="s">
        <v>247</v>
      </c>
      <c r="K11" s="64" t="s">
        <v>248</v>
      </c>
      <c r="L11" s="76"/>
      <c r="M11" s="76"/>
      <c r="N11" s="76"/>
      <c r="O11" s="76"/>
      <c r="P11" s="64" t="s">
        <v>247</v>
      </c>
      <c r="Q11" s="64" t="s">
        <v>248</v>
      </c>
      <c r="R11" s="76"/>
      <c r="S11" s="76"/>
      <c r="T11" s="76"/>
      <c r="U11" s="76"/>
      <c r="V11" s="64" t="s">
        <v>247</v>
      </c>
      <c r="W11" s="64" t="s">
        <v>248</v>
      </c>
      <c r="X11" s="76"/>
      <c r="Y11" s="76"/>
      <c r="Z11" s="76"/>
      <c r="AA11" s="76"/>
      <c r="AB11" s="64" t="s">
        <v>247</v>
      </c>
      <c r="AC11" s="64" t="s">
        <v>248</v>
      </c>
      <c r="AD11" s="76"/>
      <c r="AE11" s="76"/>
      <c r="AF11" s="76"/>
      <c r="AG11" s="76"/>
      <c r="AH11" s="64" t="s">
        <v>247</v>
      </c>
      <c r="AI11" s="64" t="s">
        <v>248</v>
      </c>
      <c r="AJ11" s="76"/>
      <c r="AK11" s="76"/>
      <c r="AL11" s="76"/>
      <c r="AM11" s="76"/>
      <c r="AN11" s="64" t="s">
        <v>247</v>
      </c>
      <c r="AO11" s="64" t="s">
        <v>248</v>
      </c>
      <c r="AP11" s="76"/>
      <c r="AQ11" s="76"/>
      <c r="AR11" s="76"/>
      <c r="AS11" s="76"/>
      <c r="AT11" s="64" t="s">
        <v>247</v>
      </c>
      <c r="AU11" s="64" t="s">
        <v>248</v>
      </c>
      <c r="AV11" s="76"/>
      <c r="AW11" s="76"/>
      <c r="AX11" s="76"/>
    </row>
    <row r="12" spans="2:50" ht="20.100000000000001" customHeight="1" thickBot="1" x14ac:dyDescent="0.25">
      <c r="B12" s="3" t="s">
        <v>22</v>
      </c>
      <c r="C12" s="19">
        <v>8724</v>
      </c>
      <c r="D12" s="19">
        <v>1293</v>
      </c>
      <c r="E12" s="19">
        <v>690</v>
      </c>
      <c r="F12" s="19">
        <v>16</v>
      </c>
      <c r="G12" s="19">
        <v>11190</v>
      </c>
      <c r="H12" s="19">
        <v>9461</v>
      </c>
      <c r="I12" s="19">
        <v>2339</v>
      </c>
      <c r="J12" s="19">
        <v>398</v>
      </c>
      <c r="K12" s="19">
        <v>5</v>
      </c>
      <c r="L12" s="19">
        <v>0</v>
      </c>
      <c r="M12" s="19">
        <v>2740</v>
      </c>
      <c r="N12" s="19">
        <v>53</v>
      </c>
      <c r="O12" s="19">
        <v>16</v>
      </c>
      <c r="P12" s="19">
        <v>1</v>
      </c>
      <c r="Q12" s="19">
        <v>0</v>
      </c>
      <c r="R12" s="19">
        <v>0</v>
      </c>
      <c r="S12" s="19">
        <v>22</v>
      </c>
      <c r="T12" s="19">
        <v>61</v>
      </c>
      <c r="U12" s="19">
        <v>4149</v>
      </c>
      <c r="V12" s="19">
        <v>886</v>
      </c>
      <c r="W12" s="19">
        <v>683</v>
      </c>
      <c r="X12" s="19">
        <v>12</v>
      </c>
      <c r="Y12" s="19">
        <v>6271</v>
      </c>
      <c r="Z12" s="19">
        <v>6257</v>
      </c>
      <c r="AA12" s="19">
        <v>1734</v>
      </c>
      <c r="AB12" s="19">
        <v>0</v>
      </c>
      <c r="AC12" s="19">
        <v>0</v>
      </c>
      <c r="AD12" s="19">
        <v>4</v>
      </c>
      <c r="AE12" s="19">
        <v>1651</v>
      </c>
      <c r="AF12" s="19">
        <v>2677</v>
      </c>
      <c r="AG12" s="19">
        <v>481</v>
      </c>
      <c r="AH12" s="19">
        <v>8</v>
      </c>
      <c r="AI12" s="19">
        <v>2</v>
      </c>
      <c r="AJ12" s="19">
        <v>0</v>
      </c>
      <c r="AK12" s="19">
        <v>501</v>
      </c>
      <c r="AL12" s="19">
        <v>390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5</v>
      </c>
      <c r="AT12" s="19">
        <v>0</v>
      </c>
      <c r="AU12" s="19">
        <v>0</v>
      </c>
      <c r="AV12" s="19">
        <v>0</v>
      </c>
      <c r="AW12" s="19">
        <v>5</v>
      </c>
      <c r="AX12" s="19">
        <v>23</v>
      </c>
    </row>
    <row r="13" spans="2:50" ht="20.100000000000001" customHeight="1" thickBot="1" x14ac:dyDescent="0.25">
      <c r="B13" s="4" t="s">
        <v>23</v>
      </c>
      <c r="C13" s="20">
        <v>895</v>
      </c>
      <c r="D13" s="20">
        <v>212</v>
      </c>
      <c r="E13" s="20">
        <v>129</v>
      </c>
      <c r="F13" s="20">
        <v>5</v>
      </c>
      <c r="G13" s="20">
        <v>1277</v>
      </c>
      <c r="H13" s="20">
        <v>844</v>
      </c>
      <c r="I13" s="20">
        <v>223</v>
      </c>
      <c r="J13" s="20">
        <v>74</v>
      </c>
      <c r="K13" s="20">
        <v>1</v>
      </c>
      <c r="L13" s="20">
        <v>0</v>
      </c>
      <c r="M13" s="20">
        <v>292</v>
      </c>
      <c r="N13" s="20">
        <v>12</v>
      </c>
      <c r="O13" s="20">
        <v>4</v>
      </c>
      <c r="P13" s="20">
        <v>0</v>
      </c>
      <c r="Q13" s="20">
        <v>0</v>
      </c>
      <c r="R13" s="20">
        <v>0</v>
      </c>
      <c r="S13" s="20">
        <v>2</v>
      </c>
      <c r="T13" s="20">
        <v>6</v>
      </c>
      <c r="U13" s="20">
        <v>447</v>
      </c>
      <c r="V13" s="20">
        <v>133</v>
      </c>
      <c r="W13" s="20">
        <v>126</v>
      </c>
      <c r="X13" s="20">
        <v>5</v>
      </c>
      <c r="Y13" s="20">
        <v>764</v>
      </c>
      <c r="Z13" s="20">
        <v>608</v>
      </c>
      <c r="AA13" s="20">
        <v>172</v>
      </c>
      <c r="AB13" s="20">
        <v>0</v>
      </c>
      <c r="AC13" s="20">
        <v>0</v>
      </c>
      <c r="AD13" s="20">
        <v>0</v>
      </c>
      <c r="AE13" s="20">
        <v>148</v>
      </c>
      <c r="AF13" s="20">
        <v>198</v>
      </c>
      <c r="AG13" s="20">
        <v>49</v>
      </c>
      <c r="AH13" s="20">
        <v>5</v>
      </c>
      <c r="AI13" s="20">
        <v>2</v>
      </c>
      <c r="AJ13" s="20">
        <v>0</v>
      </c>
      <c r="AK13" s="20">
        <v>71</v>
      </c>
      <c r="AL13" s="20">
        <v>19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1</v>
      </c>
    </row>
    <row r="14" spans="2:50" ht="20.100000000000001" customHeight="1" thickBot="1" x14ac:dyDescent="0.25">
      <c r="B14" s="4" t="s">
        <v>24</v>
      </c>
      <c r="C14" s="20">
        <v>715</v>
      </c>
      <c r="D14" s="20">
        <v>49</v>
      </c>
      <c r="E14" s="20">
        <v>24</v>
      </c>
      <c r="F14" s="20">
        <v>2</v>
      </c>
      <c r="G14" s="20">
        <v>891</v>
      </c>
      <c r="H14" s="20">
        <v>907</v>
      </c>
      <c r="I14" s="20">
        <v>164</v>
      </c>
      <c r="J14" s="20">
        <v>14</v>
      </c>
      <c r="K14" s="20">
        <v>0</v>
      </c>
      <c r="L14" s="20">
        <v>2</v>
      </c>
      <c r="M14" s="20">
        <v>182</v>
      </c>
      <c r="N14" s="20">
        <v>5</v>
      </c>
      <c r="O14" s="20">
        <v>2</v>
      </c>
      <c r="P14" s="20">
        <v>0</v>
      </c>
      <c r="Q14" s="20">
        <v>0</v>
      </c>
      <c r="R14" s="20">
        <v>0</v>
      </c>
      <c r="S14" s="20">
        <v>1</v>
      </c>
      <c r="T14" s="20">
        <v>10</v>
      </c>
      <c r="U14" s="20">
        <v>345</v>
      </c>
      <c r="V14" s="20">
        <v>35</v>
      </c>
      <c r="W14" s="20">
        <v>24</v>
      </c>
      <c r="X14" s="20">
        <v>0</v>
      </c>
      <c r="Y14" s="20">
        <v>537</v>
      </c>
      <c r="Z14" s="20">
        <v>596</v>
      </c>
      <c r="AA14" s="20">
        <v>183</v>
      </c>
      <c r="AB14" s="20">
        <v>0</v>
      </c>
      <c r="AC14" s="20">
        <v>0</v>
      </c>
      <c r="AD14" s="20">
        <v>0</v>
      </c>
      <c r="AE14" s="20">
        <v>143</v>
      </c>
      <c r="AF14" s="20">
        <v>278</v>
      </c>
      <c r="AG14" s="20">
        <v>21</v>
      </c>
      <c r="AH14" s="20">
        <v>0</v>
      </c>
      <c r="AI14" s="20">
        <v>0</v>
      </c>
      <c r="AJ14" s="20">
        <v>0</v>
      </c>
      <c r="AK14" s="20">
        <v>28</v>
      </c>
      <c r="AL14" s="20">
        <v>18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</row>
    <row r="15" spans="2:50" ht="20.100000000000001" customHeight="1" thickBot="1" x14ac:dyDescent="0.25">
      <c r="B15" s="4" t="s">
        <v>25</v>
      </c>
      <c r="C15" s="20">
        <v>1146</v>
      </c>
      <c r="D15" s="20">
        <v>593</v>
      </c>
      <c r="E15" s="20">
        <v>13</v>
      </c>
      <c r="F15" s="20">
        <v>0</v>
      </c>
      <c r="G15" s="20">
        <v>1769</v>
      </c>
      <c r="H15" s="20">
        <v>2208</v>
      </c>
      <c r="I15" s="20">
        <v>384</v>
      </c>
      <c r="J15" s="20">
        <v>22</v>
      </c>
      <c r="K15" s="20">
        <v>0</v>
      </c>
      <c r="L15" s="20">
        <v>0</v>
      </c>
      <c r="M15" s="20">
        <v>408</v>
      </c>
      <c r="N15" s="20">
        <v>5</v>
      </c>
      <c r="O15" s="20">
        <v>0</v>
      </c>
      <c r="P15" s="20">
        <v>1</v>
      </c>
      <c r="Q15" s="20">
        <v>0</v>
      </c>
      <c r="R15" s="20">
        <v>0</v>
      </c>
      <c r="S15" s="20">
        <v>2</v>
      </c>
      <c r="T15" s="20">
        <v>9</v>
      </c>
      <c r="U15" s="20">
        <v>507</v>
      </c>
      <c r="V15" s="20">
        <v>570</v>
      </c>
      <c r="W15" s="20">
        <v>13</v>
      </c>
      <c r="X15" s="20">
        <v>0</v>
      </c>
      <c r="Y15" s="20">
        <v>1132</v>
      </c>
      <c r="Z15" s="20">
        <v>1723</v>
      </c>
      <c r="AA15" s="20">
        <v>200</v>
      </c>
      <c r="AB15" s="20">
        <v>0</v>
      </c>
      <c r="AC15" s="20">
        <v>0</v>
      </c>
      <c r="AD15" s="20">
        <v>0</v>
      </c>
      <c r="AE15" s="20">
        <v>168</v>
      </c>
      <c r="AF15" s="20">
        <v>427</v>
      </c>
      <c r="AG15" s="20">
        <v>55</v>
      </c>
      <c r="AH15" s="20">
        <v>0</v>
      </c>
      <c r="AI15" s="20">
        <v>0</v>
      </c>
      <c r="AJ15" s="20">
        <v>0</v>
      </c>
      <c r="AK15" s="20">
        <v>59</v>
      </c>
      <c r="AL15" s="20">
        <v>44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0">
        <v>0</v>
      </c>
    </row>
    <row r="16" spans="2:50" ht="20.100000000000001" customHeight="1" thickBot="1" x14ac:dyDescent="0.25">
      <c r="B16" s="4" t="s">
        <v>26</v>
      </c>
      <c r="C16" s="20">
        <v>1982</v>
      </c>
      <c r="D16" s="20">
        <v>516</v>
      </c>
      <c r="E16" s="20">
        <v>110</v>
      </c>
      <c r="F16" s="20">
        <v>26</v>
      </c>
      <c r="G16" s="20">
        <v>2642</v>
      </c>
      <c r="H16" s="20">
        <v>1759</v>
      </c>
      <c r="I16" s="20">
        <v>892</v>
      </c>
      <c r="J16" s="20">
        <v>214</v>
      </c>
      <c r="K16" s="20">
        <v>23</v>
      </c>
      <c r="L16" s="20">
        <v>9</v>
      </c>
      <c r="M16" s="20">
        <v>1129</v>
      </c>
      <c r="N16" s="20">
        <v>22</v>
      </c>
      <c r="O16" s="20">
        <v>3</v>
      </c>
      <c r="P16" s="20">
        <v>0</v>
      </c>
      <c r="Q16" s="20">
        <v>0</v>
      </c>
      <c r="R16" s="20">
        <v>0</v>
      </c>
      <c r="S16" s="20">
        <v>3</v>
      </c>
      <c r="T16" s="20">
        <v>3</v>
      </c>
      <c r="U16" s="20">
        <v>680</v>
      </c>
      <c r="V16" s="20">
        <v>286</v>
      </c>
      <c r="W16" s="20">
        <v>85</v>
      </c>
      <c r="X16" s="20">
        <v>12</v>
      </c>
      <c r="Y16" s="20">
        <v>1062</v>
      </c>
      <c r="Z16" s="20">
        <v>1271</v>
      </c>
      <c r="AA16" s="20">
        <v>210</v>
      </c>
      <c r="AB16" s="20">
        <v>0</v>
      </c>
      <c r="AC16" s="20">
        <v>0</v>
      </c>
      <c r="AD16" s="20">
        <v>2</v>
      </c>
      <c r="AE16" s="20">
        <v>218</v>
      </c>
      <c r="AF16" s="20">
        <v>364</v>
      </c>
      <c r="AG16" s="20">
        <v>194</v>
      </c>
      <c r="AH16" s="20">
        <v>16</v>
      </c>
      <c r="AI16" s="20">
        <v>2</v>
      </c>
      <c r="AJ16" s="20">
        <v>3</v>
      </c>
      <c r="AK16" s="20">
        <v>229</v>
      </c>
      <c r="AL16" s="20">
        <v>94</v>
      </c>
      <c r="AM16" s="20">
        <v>0</v>
      </c>
      <c r="AN16" s="20">
        <v>0</v>
      </c>
      <c r="AO16" s="20">
        <v>0</v>
      </c>
      <c r="AP16" s="20">
        <v>0</v>
      </c>
      <c r="AQ16" s="20">
        <v>0</v>
      </c>
      <c r="AR16" s="20">
        <v>0</v>
      </c>
      <c r="AS16" s="20">
        <v>3</v>
      </c>
      <c r="AT16" s="20">
        <v>0</v>
      </c>
      <c r="AU16" s="20">
        <v>0</v>
      </c>
      <c r="AV16" s="20">
        <v>0</v>
      </c>
      <c r="AW16" s="20">
        <v>1</v>
      </c>
      <c r="AX16" s="20">
        <v>5</v>
      </c>
    </row>
    <row r="17" spans="2:50" ht="20.100000000000001" customHeight="1" thickBot="1" x14ac:dyDescent="0.25">
      <c r="B17" s="4" t="s">
        <v>27</v>
      </c>
      <c r="C17" s="20">
        <v>434</v>
      </c>
      <c r="D17" s="20">
        <v>39</v>
      </c>
      <c r="E17" s="20">
        <v>3</v>
      </c>
      <c r="F17" s="20">
        <v>6</v>
      </c>
      <c r="G17" s="20">
        <v>522</v>
      </c>
      <c r="H17" s="20">
        <v>304</v>
      </c>
      <c r="I17" s="20">
        <v>101</v>
      </c>
      <c r="J17" s="20">
        <v>34</v>
      </c>
      <c r="K17" s="20">
        <v>0</v>
      </c>
      <c r="L17" s="20">
        <v>0</v>
      </c>
      <c r="M17" s="20">
        <v>137</v>
      </c>
      <c r="N17" s="20">
        <v>3</v>
      </c>
      <c r="O17" s="20">
        <v>0</v>
      </c>
      <c r="P17" s="20">
        <v>0</v>
      </c>
      <c r="Q17" s="20">
        <v>0</v>
      </c>
      <c r="R17" s="20">
        <v>0</v>
      </c>
      <c r="S17" s="20">
        <v>1</v>
      </c>
      <c r="T17" s="20">
        <v>2</v>
      </c>
      <c r="U17" s="20">
        <v>231</v>
      </c>
      <c r="V17" s="20">
        <v>4</v>
      </c>
      <c r="W17" s="20">
        <v>3</v>
      </c>
      <c r="X17" s="20">
        <v>3</v>
      </c>
      <c r="Y17" s="20">
        <v>276</v>
      </c>
      <c r="Z17" s="20">
        <v>218</v>
      </c>
      <c r="AA17" s="20">
        <v>86</v>
      </c>
      <c r="AB17" s="20">
        <v>0</v>
      </c>
      <c r="AC17" s="20">
        <v>0</v>
      </c>
      <c r="AD17" s="20">
        <v>2</v>
      </c>
      <c r="AE17" s="20">
        <v>93</v>
      </c>
      <c r="AF17" s="20">
        <v>57</v>
      </c>
      <c r="AG17" s="20">
        <v>16</v>
      </c>
      <c r="AH17" s="20">
        <v>1</v>
      </c>
      <c r="AI17" s="20">
        <v>0</v>
      </c>
      <c r="AJ17" s="20">
        <v>1</v>
      </c>
      <c r="AK17" s="20">
        <v>15</v>
      </c>
      <c r="AL17" s="20">
        <v>23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1</v>
      </c>
    </row>
    <row r="18" spans="2:50" ht="20.100000000000001" customHeight="1" thickBot="1" x14ac:dyDescent="0.25">
      <c r="B18" s="4" t="s">
        <v>28</v>
      </c>
      <c r="C18" s="20">
        <v>1583</v>
      </c>
      <c r="D18" s="20">
        <v>98</v>
      </c>
      <c r="E18" s="20">
        <v>24</v>
      </c>
      <c r="F18" s="20">
        <v>5</v>
      </c>
      <c r="G18" s="20">
        <v>1782</v>
      </c>
      <c r="H18" s="20">
        <v>1801</v>
      </c>
      <c r="I18" s="20">
        <v>414</v>
      </c>
      <c r="J18" s="20">
        <v>33</v>
      </c>
      <c r="K18" s="20">
        <v>0</v>
      </c>
      <c r="L18" s="20">
        <v>0</v>
      </c>
      <c r="M18" s="20">
        <v>427</v>
      </c>
      <c r="N18" s="20">
        <v>52</v>
      </c>
      <c r="O18" s="20">
        <v>5</v>
      </c>
      <c r="P18" s="20">
        <v>0</v>
      </c>
      <c r="Q18" s="20">
        <v>0</v>
      </c>
      <c r="R18" s="20">
        <v>1</v>
      </c>
      <c r="S18" s="20">
        <v>3</v>
      </c>
      <c r="T18" s="20">
        <v>9</v>
      </c>
      <c r="U18" s="20">
        <v>750</v>
      </c>
      <c r="V18" s="20">
        <v>65</v>
      </c>
      <c r="W18" s="20">
        <v>24</v>
      </c>
      <c r="X18" s="20">
        <v>2</v>
      </c>
      <c r="Y18" s="20">
        <v>931</v>
      </c>
      <c r="Z18" s="20">
        <v>1161</v>
      </c>
      <c r="AA18" s="20">
        <v>363</v>
      </c>
      <c r="AB18" s="20">
        <v>0</v>
      </c>
      <c r="AC18" s="20">
        <v>0</v>
      </c>
      <c r="AD18" s="20">
        <v>2</v>
      </c>
      <c r="AE18" s="20">
        <v>347</v>
      </c>
      <c r="AF18" s="20">
        <v>543</v>
      </c>
      <c r="AG18" s="20">
        <v>51</v>
      </c>
      <c r="AH18" s="20">
        <v>0</v>
      </c>
      <c r="AI18" s="20">
        <v>0</v>
      </c>
      <c r="AJ18" s="20">
        <v>0</v>
      </c>
      <c r="AK18" s="20">
        <v>74</v>
      </c>
      <c r="AL18" s="20">
        <v>35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>
        <v>0</v>
      </c>
      <c r="AV18" s="20">
        <v>0</v>
      </c>
      <c r="AW18" s="20">
        <v>0</v>
      </c>
      <c r="AX18" s="20">
        <v>1</v>
      </c>
    </row>
    <row r="19" spans="2:50" ht="20.100000000000001" customHeight="1" thickBot="1" x14ac:dyDescent="0.25">
      <c r="B19" s="4" t="s">
        <v>29</v>
      </c>
      <c r="C19" s="20">
        <v>1614</v>
      </c>
      <c r="D19" s="20">
        <v>191</v>
      </c>
      <c r="E19" s="20">
        <v>118</v>
      </c>
      <c r="F19" s="20">
        <v>13</v>
      </c>
      <c r="G19" s="20">
        <v>1897</v>
      </c>
      <c r="H19" s="20">
        <v>3018</v>
      </c>
      <c r="I19" s="20">
        <v>466</v>
      </c>
      <c r="J19" s="20">
        <v>58</v>
      </c>
      <c r="K19" s="20">
        <v>6</v>
      </c>
      <c r="L19" s="20">
        <v>0</v>
      </c>
      <c r="M19" s="20">
        <v>545</v>
      </c>
      <c r="N19" s="20">
        <v>16</v>
      </c>
      <c r="O19" s="20">
        <v>1</v>
      </c>
      <c r="P19" s="20">
        <v>0</v>
      </c>
      <c r="Q19" s="20">
        <v>0</v>
      </c>
      <c r="R19" s="20">
        <v>0</v>
      </c>
      <c r="S19" s="20">
        <v>5</v>
      </c>
      <c r="T19" s="20">
        <v>8</v>
      </c>
      <c r="U19" s="20">
        <v>771</v>
      </c>
      <c r="V19" s="20">
        <v>132</v>
      </c>
      <c r="W19" s="20">
        <v>112</v>
      </c>
      <c r="X19" s="20">
        <v>8</v>
      </c>
      <c r="Y19" s="20">
        <v>976</v>
      </c>
      <c r="Z19" s="20">
        <v>2103</v>
      </c>
      <c r="AA19" s="20">
        <v>325</v>
      </c>
      <c r="AB19" s="20">
        <v>0</v>
      </c>
      <c r="AC19" s="20">
        <v>0</v>
      </c>
      <c r="AD19" s="20">
        <v>4</v>
      </c>
      <c r="AE19" s="20">
        <v>309</v>
      </c>
      <c r="AF19" s="20">
        <v>810</v>
      </c>
      <c r="AG19" s="20">
        <v>49</v>
      </c>
      <c r="AH19" s="20">
        <v>1</v>
      </c>
      <c r="AI19" s="20">
        <v>0</v>
      </c>
      <c r="AJ19" s="20">
        <v>1</v>
      </c>
      <c r="AK19" s="20">
        <v>62</v>
      </c>
      <c r="AL19" s="20">
        <v>78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2</v>
      </c>
      <c r="AT19" s="20">
        <v>0</v>
      </c>
      <c r="AU19" s="20">
        <v>0</v>
      </c>
      <c r="AV19" s="20">
        <v>0</v>
      </c>
      <c r="AW19" s="20">
        <v>0</v>
      </c>
      <c r="AX19" s="20">
        <v>3</v>
      </c>
    </row>
    <row r="20" spans="2:50" ht="20.100000000000001" customHeight="1" thickBot="1" x14ac:dyDescent="0.25">
      <c r="B20" s="4" t="s">
        <v>30</v>
      </c>
      <c r="C20" s="20">
        <v>6774</v>
      </c>
      <c r="D20" s="20">
        <v>435</v>
      </c>
      <c r="E20" s="20">
        <v>300</v>
      </c>
      <c r="F20" s="20">
        <v>47</v>
      </c>
      <c r="G20" s="20">
        <v>7957</v>
      </c>
      <c r="H20" s="20">
        <v>8495</v>
      </c>
      <c r="I20" s="20">
        <v>1948</v>
      </c>
      <c r="J20" s="20">
        <v>194</v>
      </c>
      <c r="K20" s="20">
        <v>10</v>
      </c>
      <c r="L20" s="20">
        <v>5</v>
      </c>
      <c r="M20" s="20">
        <v>2153</v>
      </c>
      <c r="N20" s="20">
        <v>55</v>
      </c>
      <c r="O20" s="20">
        <v>33</v>
      </c>
      <c r="P20" s="20">
        <v>0</v>
      </c>
      <c r="Q20" s="20">
        <v>0</v>
      </c>
      <c r="R20" s="20">
        <v>1</v>
      </c>
      <c r="S20" s="20">
        <v>29</v>
      </c>
      <c r="T20" s="20">
        <v>87</v>
      </c>
      <c r="U20" s="20">
        <v>2755</v>
      </c>
      <c r="V20" s="20">
        <v>240</v>
      </c>
      <c r="W20" s="20">
        <v>289</v>
      </c>
      <c r="X20" s="20">
        <v>19</v>
      </c>
      <c r="Y20" s="20">
        <v>3951</v>
      </c>
      <c r="Z20" s="20">
        <v>5460</v>
      </c>
      <c r="AA20" s="20">
        <v>1856</v>
      </c>
      <c r="AB20" s="20">
        <v>0</v>
      </c>
      <c r="AC20" s="20">
        <v>0</v>
      </c>
      <c r="AD20" s="20">
        <v>18</v>
      </c>
      <c r="AE20" s="20">
        <v>1632</v>
      </c>
      <c r="AF20" s="20">
        <v>2673</v>
      </c>
      <c r="AG20" s="20">
        <v>167</v>
      </c>
      <c r="AH20" s="20">
        <v>1</v>
      </c>
      <c r="AI20" s="20">
        <v>1</v>
      </c>
      <c r="AJ20" s="20">
        <v>4</v>
      </c>
      <c r="AK20" s="20">
        <v>182</v>
      </c>
      <c r="AL20" s="20">
        <v>162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15</v>
      </c>
      <c r="AT20" s="20">
        <v>0</v>
      </c>
      <c r="AU20" s="20">
        <v>0</v>
      </c>
      <c r="AV20" s="20">
        <v>0</v>
      </c>
      <c r="AW20" s="20">
        <v>10</v>
      </c>
      <c r="AX20" s="20">
        <v>58</v>
      </c>
    </row>
    <row r="21" spans="2:50" ht="20.100000000000001" customHeight="1" thickBot="1" x14ac:dyDescent="0.25">
      <c r="B21" s="4" t="s">
        <v>31</v>
      </c>
      <c r="C21" s="20">
        <v>7267</v>
      </c>
      <c r="D21" s="20">
        <v>297</v>
      </c>
      <c r="E21" s="20">
        <v>122</v>
      </c>
      <c r="F21" s="20">
        <v>140</v>
      </c>
      <c r="G21" s="20">
        <v>8206</v>
      </c>
      <c r="H21" s="20">
        <v>6226</v>
      </c>
      <c r="I21" s="20">
        <v>1409</v>
      </c>
      <c r="J21" s="20">
        <v>165</v>
      </c>
      <c r="K21" s="20">
        <v>0</v>
      </c>
      <c r="L21" s="20">
        <v>9</v>
      </c>
      <c r="M21" s="20">
        <v>1592</v>
      </c>
      <c r="N21" s="20">
        <v>41</v>
      </c>
      <c r="O21" s="20">
        <v>6</v>
      </c>
      <c r="P21" s="20">
        <v>0</v>
      </c>
      <c r="Q21" s="20">
        <v>0</v>
      </c>
      <c r="R21" s="20">
        <v>2</v>
      </c>
      <c r="S21" s="20">
        <v>16</v>
      </c>
      <c r="T21" s="20">
        <v>22</v>
      </c>
      <c r="U21" s="20">
        <v>4178</v>
      </c>
      <c r="V21" s="20">
        <v>121</v>
      </c>
      <c r="W21" s="20">
        <v>122</v>
      </c>
      <c r="X21" s="20">
        <v>89</v>
      </c>
      <c r="Y21" s="20">
        <v>4977</v>
      </c>
      <c r="Z21" s="20">
        <v>3875</v>
      </c>
      <c r="AA21" s="20">
        <v>1370</v>
      </c>
      <c r="AB21" s="20">
        <v>0</v>
      </c>
      <c r="AC21" s="20">
        <v>0</v>
      </c>
      <c r="AD21" s="20">
        <v>39</v>
      </c>
      <c r="AE21" s="20">
        <v>1263</v>
      </c>
      <c r="AF21" s="20">
        <v>1966</v>
      </c>
      <c r="AG21" s="20">
        <v>300</v>
      </c>
      <c r="AH21" s="20">
        <v>11</v>
      </c>
      <c r="AI21" s="20">
        <v>0</v>
      </c>
      <c r="AJ21" s="20">
        <v>1</v>
      </c>
      <c r="AK21" s="20">
        <v>354</v>
      </c>
      <c r="AL21" s="20">
        <v>306</v>
      </c>
      <c r="AM21" s="20">
        <v>0</v>
      </c>
      <c r="AN21" s="20">
        <v>0</v>
      </c>
      <c r="AO21" s="20">
        <v>0</v>
      </c>
      <c r="AP21" s="20">
        <v>0</v>
      </c>
      <c r="AQ21" s="20">
        <v>0</v>
      </c>
      <c r="AR21" s="20">
        <v>0</v>
      </c>
      <c r="AS21" s="20">
        <v>4</v>
      </c>
      <c r="AT21" s="20">
        <v>0</v>
      </c>
      <c r="AU21" s="20">
        <v>0</v>
      </c>
      <c r="AV21" s="20">
        <v>0</v>
      </c>
      <c r="AW21" s="20">
        <v>4</v>
      </c>
      <c r="AX21" s="20">
        <v>16</v>
      </c>
    </row>
    <row r="22" spans="2:50" ht="20.100000000000001" customHeight="1" thickBot="1" x14ac:dyDescent="0.25">
      <c r="B22" s="4" t="s">
        <v>32</v>
      </c>
      <c r="C22" s="20">
        <v>598</v>
      </c>
      <c r="D22" s="20">
        <v>128</v>
      </c>
      <c r="E22" s="20">
        <v>12</v>
      </c>
      <c r="F22" s="20">
        <v>1</v>
      </c>
      <c r="G22" s="20">
        <v>806</v>
      </c>
      <c r="H22" s="20">
        <v>1204</v>
      </c>
      <c r="I22" s="20">
        <v>165</v>
      </c>
      <c r="J22" s="20">
        <v>20</v>
      </c>
      <c r="K22" s="20">
        <v>0</v>
      </c>
      <c r="L22" s="20">
        <v>0</v>
      </c>
      <c r="M22" s="20">
        <v>186</v>
      </c>
      <c r="N22" s="20">
        <v>1</v>
      </c>
      <c r="O22" s="20">
        <v>1</v>
      </c>
      <c r="P22" s="20">
        <v>0</v>
      </c>
      <c r="Q22" s="20">
        <v>0</v>
      </c>
      <c r="R22" s="20">
        <v>0</v>
      </c>
      <c r="S22" s="20">
        <v>1</v>
      </c>
      <c r="T22" s="20">
        <v>2</v>
      </c>
      <c r="U22" s="20">
        <v>289</v>
      </c>
      <c r="V22" s="20">
        <v>108</v>
      </c>
      <c r="W22" s="20">
        <v>12</v>
      </c>
      <c r="X22" s="20">
        <v>1</v>
      </c>
      <c r="Y22" s="20">
        <v>473</v>
      </c>
      <c r="Z22" s="20">
        <v>811</v>
      </c>
      <c r="AA22" s="20">
        <v>113</v>
      </c>
      <c r="AB22" s="20">
        <v>0</v>
      </c>
      <c r="AC22" s="20">
        <v>0</v>
      </c>
      <c r="AD22" s="20">
        <v>0</v>
      </c>
      <c r="AE22" s="20">
        <v>116</v>
      </c>
      <c r="AF22" s="20">
        <v>361</v>
      </c>
      <c r="AG22" s="20">
        <v>30</v>
      </c>
      <c r="AH22" s="20">
        <v>0</v>
      </c>
      <c r="AI22" s="20">
        <v>0</v>
      </c>
      <c r="AJ22" s="20">
        <v>0</v>
      </c>
      <c r="AK22" s="20">
        <v>30</v>
      </c>
      <c r="AL22" s="20">
        <v>29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20">
        <v>0</v>
      </c>
    </row>
    <row r="23" spans="2:50" ht="20.100000000000001" customHeight="1" thickBot="1" x14ac:dyDescent="0.25">
      <c r="B23" s="4" t="s">
        <v>33</v>
      </c>
      <c r="C23" s="20">
        <v>1655</v>
      </c>
      <c r="D23" s="20">
        <v>255</v>
      </c>
      <c r="E23" s="20">
        <v>31</v>
      </c>
      <c r="F23" s="20">
        <v>43</v>
      </c>
      <c r="G23" s="20">
        <v>2126</v>
      </c>
      <c r="H23" s="20">
        <v>2820</v>
      </c>
      <c r="I23" s="20">
        <v>399</v>
      </c>
      <c r="J23" s="20">
        <v>78</v>
      </c>
      <c r="K23" s="20">
        <v>5</v>
      </c>
      <c r="L23" s="20">
        <v>0</v>
      </c>
      <c r="M23" s="20">
        <v>484</v>
      </c>
      <c r="N23" s="20">
        <v>22</v>
      </c>
      <c r="O23" s="20">
        <v>9</v>
      </c>
      <c r="P23" s="20">
        <v>1</v>
      </c>
      <c r="Q23" s="20">
        <v>0</v>
      </c>
      <c r="R23" s="20">
        <v>0</v>
      </c>
      <c r="S23" s="20">
        <v>2</v>
      </c>
      <c r="T23" s="20">
        <v>17</v>
      </c>
      <c r="U23" s="20">
        <v>851</v>
      </c>
      <c r="V23" s="20">
        <v>173</v>
      </c>
      <c r="W23" s="20">
        <v>26</v>
      </c>
      <c r="X23" s="20">
        <v>40</v>
      </c>
      <c r="Y23" s="20">
        <v>1249</v>
      </c>
      <c r="Z23" s="20">
        <v>1884</v>
      </c>
      <c r="AA23" s="20">
        <v>303</v>
      </c>
      <c r="AB23" s="20">
        <v>0</v>
      </c>
      <c r="AC23" s="20">
        <v>0</v>
      </c>
      <c r="AD23" s="20">
        <v>3</v>
      </c>
      <c r="AE23" s="20">
        <v>287</v>
      </c>
      <c r="AF23" s="20">
        <v>808</v>
      </c>
      <c r="AG23" s="20">
        <v>93</v>
      </c>
      <c r="AH23" s="20">
        <v>2</v>
      </c>
      <c r="AI23" s="20">
        <v>0</v>
      </c>
      <c r="AJ23" s="20">
        <v>0</v>
      </c>
      <c r="AK23" s="20">
        <v>102</v>
      </c>
      <c r="AL23" s="20">
        <v>86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1</v>
      </c>
      <c r="AU23" s="20">
        <v>0</v>
      </c>
      <c r="AV23" s="20">
        <v>0</v>
      </c>
      <c r="AW23" s="20">
        <v>2</v>
      </c>
      <c r="AX23" s="20">
        <v>3</v>
      </c>
    </row>
    <row r="24" spans="2:50" ht="20.100000000000001" customHeight="1" thickBot="1" x14ac:dyDescent="0.25">
      <c r="B24" s="4" t="s">
        <v>34</v>
      </c>
      <c r="C24" s="20">
        <v>7453</v>
      </c>
      <c r="D24" s="20">
        <v>462</v>
      </c>
      <c r="E24" s="20">
        <v>500</v>
      </c>
      <c r="F24" s="20">
        <v>117</v>
      </c>
      <c r="G24" s="20">
        <v>9292</v>
      </c>
      <c r="H24" s="20">
        <v>5653</v>
      </c>
      <c r="I24" s="20">
        <v>1735</v>
      </c>
      <c r="J24" s="20">
        <v>210</v>
      </c>
      <c r="K24" s="20">
        <v>9</v>
      </c>
      <c r="L24" s="20">
        <v>2</v>
      </c>
      <c r="M24" s="20">
        <v>1952</v>
      </c>
      <c r="N24" s="20">
        <v>18</v>
      </c>
      <c r="O24" s="20">
        <v>12</v>
      </c>
      <c r="P24" s="20">
        <v>0</v>
      </c>
      <c r="Q24" s="20">
        <v>1</v>
      </c>
      <c r="R24" s="20">
        <v>0</v>
      </c>
      <c r="S24" s="20">
        <v>8</v>
      </c>
      <c r="T24" s="20">
        <v>41</v>
      </c>
      <c r="U24" s="20">
        <v>3967</v>
      </c>
      <c r="V24" s="20">
        <v>237</v>
      </c>
      <c r="W24" s="20">
        <v>483</v>
      </c>
      <c r="X24" s="20">
        <v>94</v>
      </c>
      <c r="Y24" s="20">
        <v>5490</v>
      </c>
      <c r="Z24" s="20">
        <v>3548</v>
      </c>
      <c r="AA24" s="20">
        <v>1559</v>
      </c>
      <c r="AB24" s="20">
        <v>0</v>
      </c>
      <c r="AC24" s="20">
        <v>0</v>
      </c>
      <c r="AD24" s="20">
        <v>20</v>
      </c>
      <c r="AE24" s="20">
        <v>1613</v>
      </c>
      <c r="AF24" s="20">
        <v>1896</v>
      </c>
      <c r="AG24" s="20">
        <v>179</v>
      </c>
      <c r="AH24" s="20">
        <v>15</v>
      </c>
      <c r="AI24" s="20">
        <v>7</v>
      </c>
      <c r="AJ24" s="20">
        <v>1</v>
      </c>
      <c r="AK24" s="20">
        <v>226</v>
      </c>
      <c r="AL24" s="20">
        <v>143</v>
      </c>
      <c r="AM24" s="20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1</v>
      </c>
      <c r="AT24" s="20">
        <v>0</v>
      </c>
      <c r="AU24" s="20">
        <v>0</v>
      </c>
      <c r="AV24" s="20">
        <v>0</v>
      </c>
      <c r="AW24" s="20">
        <v>3</v>
      </c>
      <c r="AX24" s="20">
        <v>7</v>
      </c>
    </row>
    <row r="25" spans="2:50" ht="20.100000000000001" customHeight="1" thickBot="1" x14ac:dyDescent="0.25">
      <c r="B25" s="4" t="s">
        <v>35</v>
      </c>
      <c r="C25" s="20">
        <v>1644</v>
      </c>
      <c r="D25" s="20">
        <v>273</v>
      </c>
      <c r="E25" s="20">
        <v>133</v>
      </c>
      <c r="F25" s="20">
        <v>29</v>
      </c>
      <c r="G25" s="20">
        <v>2157</v>
      </c>
      <c r="H25" s="20">
        <v>1758</v>
      </c>
      <c r="I25" s="20">
        <v>520</v>
      </c>
      <c r="J25" s="20">
        <v>97</v>
      </c>
      <c r="K25" s="20">
        <v>0</v>
      </c>
      <c r="L25" s="20">
        <v>0</v>
      </c>
      <c r="M25" s="20">
        <v>619</v>
      </c>
      <c r="N25" s="20">
        <v>12</v>
      </c>
      <c r="O25" s="20">
        <v>7</v>
      </c>
      <c r="P25" s="20">
        <v>0</v>
      </c>
      <c r="Q25" s="20">
        <v>0</v>
      </c>
      <c r="R25" s="20">
        <v>1</v>
      </c>
      <c r="S25" s="20">
        <v>1</v>
      </c>
      <c r="T25" s="20">
        <v>15</v>
      </c>
      <c r="U25" s="20">
        <v>764</v>
      </c>
      <c r="V25" s="20">
        <v>176</v>
      </c>
      <c r="W25" s="20">
        <v>133</v>
      </c>
      <c r="X25" s="20">
        <v>23</v>
      </c>
      <c r="Y25" s="20">
        <v>1182</v>
      </c>
      <c r="Z25" s="20">
        <v>1227</v>
      </c>
      <c r="AA25" s="20">
        <v>293</v>
      </c>
      <c r="AB25" s="20">
        <v>0</v>
      </c>
      <c r="AC25" s="20">
        <v>0</v>
      </c>
      <c r="AD25" s="20">
        <v>3</v>
      </c>
      <c r="AE25" s="20">
        <v>290</v>
      </c>
      <c r="AF25" s="20">
        <v>452</v>
      </c>
      <c r="AG25" s="20">
        <v>60</v>
      </c>
      <c r="AH25" s="20">
        <v>0</v>
      </c>
      <c r="AI25" s="20">
        <v>0</v>
      </c>
      <c r="AJ25" s="20">
        <v>2</v>
      </c>
      <c r="AK25" s="20">
        <v>65</v>
      </c>
      <c r="AL25" s="20">
        <v>50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2</v>
      </c>
    </row>
    <row r="26" spans="2:50" ht="20.100000000000001" customHeight="1" thickBot="1" x14ac:dyDescent="0.25">
      <c r="B26" s="4" t="s">
        <v>36</v>
      </c>
      <c r="C26" s="20">
        <v>528</v>
      </c>
      <c r="D26" s="20">
        <v>23</v>
      </c>
      <c r="E26" s="20">
        <v>0</v>
      </c>
      <c r="F26" s="20">
        <v>0</v>
      </c>
      <c r="G26" s="20">
        <v>663</v>
      </c>
      <c r="H26" s="20">
        <v>605</v>
      </c>
      <c r="I26" s="20">
        <v>68</v>
      </c>
      <c r="J26" s="20">
        <v>0</v>
      </c>
      <c r="K26" s="20">
        <v>0</v>
      </c>
      <c r="L26" s="20">
        <v>0</v>
      </c>
      <c r="M26" s="20">
        <v>67</v>
      </c>
      <c r="N26" s="20">
        <v>2</v>
      </c>
      <c r="O26" s="20">
        <v>5</v>
      </c>
      <c r="P26" s="20">
        <v>0</v>
      </c>
      <c r="Q26" s="20">
        <v>0</v>
      </c>
      <c r="R26" s="20">
        <v>0</v>
      </c>
      <c r="S26" s="20">
        <v>2</v>
      </c>
      <c r="T26" s="20">
        <v>8</v>
      </c>
      <c r="U26" s="20">
        <v>319</v>
      </c>
      <c r="V26" s="20">
        <v>23</v>
      </c>
      <c r="W26" s="20">
        <v>0</v>
      </c>
      <c r="X26" s="20">
        <v>0</v>
      </c>
      <c r="Y26" s="20">
        <v>445</v>
      </c>
      <c r="Z26" s="20">
        <v>474</v>
      </c>
      <c r="AA26" s="20">
        <v>120</v>
      </c>
      <c r="AB26" s="20">
        <v>0</v>
      </c>
      <c r="AC26" s="20">
        <v>0</v>
      </c>
      <c r="AD26" s="20">
        <v>0</v>
      </c>
      <c r="AE26" s="20">
        <v>135</v>
      </c>
      <c r="AF26" s="20">
        <v>106</v>
      </c>
      <c r="AG26" s="20">
        <v>16</v>
      </c>
      <c r="AH26" s="20">
        <v>0</v>
      </c>
      <c r="AI26" s="20">
        <v>0</v>
      </c>
      <c r="AJ26" s="20">
        <v>0</v>
      </c>
      <c r="AK26" s="20">
        <v>14</v>
      </c>
      <c r="AL26" s="20">
        <v>15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</row>
    <row r="27" spans="2:50" ht="20.100000000000001" customHeight="1" thickBot="1" x14ac:dyDescent="0.25">
      <c r="B27" s="5" t="s">
        <v>37</v>
      </c>
      <c r="C27" s="20">
        <v>1566</v>
      </c>
      <c r="D27" s="20">
        <v>245</v>
      </c>
      <c r="E27" s="20">
        <v>20</v>
      </c>
      <c r="F27" s="20">
        <v>42</v>
      </c>
      <c r="G27" s="20">
        <v>1999</v>
      </c>
      <c r="H27" s="20">
        <v>2772</v>
      </c>
      <c r="I27" s="20">
        <v>510</v>
      </c>
      <c r="J27" s="20">
        <v>48</v>
      </c>
      <c r="K27" s="20">
        <v>0</v>
      </c>
      <c r="L27" s="20">
        <v>8</v>
      </c>
      <c r="M27" s="20">
        <v>561</v>
      </c>
      <c r="N27" s="20">
        <v>16</v>
      </c>
      <c r="O27" s="20">
        <v>6</v>
      </c>
      <c r="P27" s="20">
        <v>0</v>
      </c>
      <c r="Q27" s="20">
        <v>0</v>
      </c>
      <c r="R27" s="20">
        <v>1</v>
      </c>
      <c r="S27" s="20">
        <v>3</v>
      </c>
      <c r="T27" s="20">
        <v>14</v>
      </c>
      <c r="U27" s="20">
        <v>657</v>
      </c>
      <c r="V27" s="20">
        <v>194</v>
      </c>
      <c r="W27" s="20">
        <v>20</v>
      </c>
      <c r="X27" s="20">
        <v>27</v>
      </c>
      <c r="Y27" s="20">
        <v>1023</v>
      </c>
      <c r="Z27" s="20">
        <v>2049</v>
      </c>
      <c r="AA27" s="20">
        <v>337</v>
      </c>
      <c r="AB27" s="20">
        <v>0</v>
      </c>
      <c r="AC27" s="20">
        <v>0</v>
      </c>
      <c r="AD27" s="20">
        <v>6</v>
      </c>
      <c r="AE27" s="20">
        <v>357</v>
      </c>
      <c r="AF27" s="20">
        <v>641</v>
      </c>
      <c r="AG27" s="20">
        <v>56</v>
      </c>
      <c r="AH27" s="20">
        <v>3</v>
      </c>
      <c r="AI27" s="20">
        <v>0</v>
      </c>
      <c r="AJ27" s="20">
        <v>0</v>
      </c>
      <c r="AK27" s="20">
        <v>55</v>
      </c>
      <c r="AL27" s="20">
        <v>50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2</v>
      </c>
    </row>
    <row r="28" spans="2:50" ht="20.100000000000001" customHeight="1" thickBot="1" x14ac:dyDescent="0.25">
      <c r="B28" s="6" t="s">
        <v>38</v>
      </c>
      <c r="C28" s="21">
        <v>281</v>
      </c>
      <c r="D28" s="21">
        <v>0</v>
      </c>
      <c r="E28" s="21">
        <v>0</v>
      </c>
      <c r="F28" s="21">
        <v>0</v>
      </c>
      <c r="G28" s="21">
        <v>234</v>
      </c>
      <c r="H28" s="21">
        <v>360</v>
      </c>
      <c r="I28" s="21">
        <v>74</v>
      </c>
      <c r="J28" s="21">
        <v>0</v>
      </c>
      <c r="K28" s="21">
        <v>0</v>
      </c>
      <c r="L28" s="21">
        <v>0</v>
      </c>
      <c r="M28" s="21">
        <v>74</v>
      </c>
      <c r="N28" s="21">
        <v>2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1</v>
      </c>
      <c r="U28" s="21">
        <v>142</v>
      </c>
      <c r="V28" s="21">
        <v>0</v>
      </c>
      <c r="W28" s="21">
        <v>0</v>
      </c>
      <c r="X28" s="21">
        <v>0</v>
      </c>
      <c r="Y28" s="21">
        <v>107</v>
      </c>
      <c r="Z28" s="21">
        <v>285</v>
      </c>
      <c r="AA28" s="21">
        <v>53</v>
      </c>
      <c r="AB28" s="21">
        <v>0</v>
      </c>
      <c r="AC28" s="21">
        <v>0</v>
      </c>
      <c r="AD28" s="21">
        <v>0</v>
      </c>
      <c r="AE28" s="21">
        <v>41</v>
      </c>
      <c r="AF28" s="21">
        <v>69</v>
      </c>
      <c r="AG28" s="21">
        <v>12</v>
      </c>
      <c r="AH28" s="21">
        <v>0</v>
      </c>
      <c r="AI28" s="21">
        <v>0</v>
      </c>
      <c r="AJ28" s="21">
        <v>0</v>
      </c>
      <c r="AK28" s="21">
        <v>12</v>
      </c>
      <c r="AL28" s="21">
        <v>3</v>
      </c>
      <c r="AM28" s="21">
        <v>0</v>
      </c>
      <c r="AN28" s="21">
        <v>0</v>
      </c>
      <c r="AO28" s="21">
        <v>0</v>
      </c>
      <c r="AP28" s="21">
        <v>0</v>
      </c>
      <c r="AQ28" s="21">
        <v>0</v>
      </c>
      <c r="AR28" s="21">
        <v>0</v>
      </c>
      <c r="AS28" s="21">
        <v>0</v>
      </c>
      <c r="AT28" s="21">
        <v>0</v>
      </c>
      <c r="AU28" s="21">
        <v>0</v>
      </c>
      <c r="AV28" s="21">
        <v>0</v>
      </c>
      <c r="AW28" s="21">
        <v>0</v>
      </c>
      <c r="AX28" s="21">
        <v>0</v>
      </c>
    </row>
    <row r="29" spans="2:50" ht="20.100000000000001" customHeight="1" thickBot="1" x14ac:dyDescent="0.25">
      <c r="B29" s="7" t="s">
        <v>39</v>
      </c>
      <c r="C29" s="9">
        <f>SUM(C12:C28)</f>
        <v>44859</v>
      </c>
      <c r="D29" s="9">
        <f t="shared" ref="D29:AX29" si="0">SUM(D12:D28)</f>
        <v>5109</v>
      </c>
      <c r="E29" s="9">
        <f t="shared" si="0"/>
        <v>2229</v>
      </c>
      <c r="F29" s="9">
        <f t="shared" si="0"/>
        <v>492</v>
      </c>
      <c r="G29" s="9">
        <f t="shared" si="0"/>
        <v>55410</v>
      </c>
      <c r="H29" s="9">
        <f t="shared" si="0"/>
        <v>50195</v>
      </c>
      <c r="I29" s="9">
        <f t="shared" si="0"/>
        <v>11811</v>
      </c>
      <c r="J29" s="9">
        <f t="shared" si="0"/>
        <v>1659</v>
      </c>
      <c r="K29" s="9">
        <f t="shared" si="0"/>
        <v>59</v>
      </c>
      <c r="L29" s="9">
        <f t="shared" si="0"/>
        <v>35</v>
      </c>
      <c r="M29" s="9">
        <f t="shared" si="0"/>
        <v>13548</v>
      </c>
      <c r="N29" s="9">
        <f t="shared" si="0"/>
        <v>337</v>
      </c>
      <c r="O29" s="9">
        <f t="shared" si="0"/>
        <v>110</v>
      </c>
      <c r="P29" s="9">
        <f t="shared" si="0"/>
        <v>3</v>
      </c>
      <c r="Q29" s="9">
        <f t="shared" si="0"/>
        <v>1</v>
      </c>
      <c r="R29" s="9">
        <f t="shared" si="0"/>
        <v>6</v>
      </c>
      <c r="S29" s="9">
        <f t="shared" si="0"/>
        <v>101</v>
      </c>
      <c r="T29" s="9">
        <f t="shared" si="0"/>
        <v>315</v>
      </c>
      <c r="U29" s="9">
        <f t="shared" si="0"/>
        <v>21802</v>
      </c>
      <c r="V29" s="9">
        <f t="shared" si="0"/>
        <v>3383</v>
      </c>
      <c r="W29" s="9">
        <f t="shared" si="0"/>
        <v>2155</v>
      </c>
      <c r="X29" s="9">
        <f t="shared" si="0"/>
        <v>335</v>
      </c>
      <c r="Y29" s="9">
        <f t="shared" si="0"/>
        <v>30846</v>
      </c>
      <c r="Z29" s="9">
        <f t="shared" si="0"/>
        <v>33550</v>
      </c>
      <c r="AA29" s="9">
        <f t="shared" si="0"/>
        <v>9277</v>
      </c>
      <c r="AB29" s="9">
        <f t="shared" si="0"/>
        <v>0</v>
      </c>
      <c r="AC29" s="9">
        <f t="shared" si="0"/>
        <v>0</v>
      </c>
      <c r="AD29" s="9">
        <f t="shared" si="0"/>
        <v>103</v>
      </c>
      <c r="AE29" s="9">
        <f t="shared" si="0"/>
        <v>8811</v>
      </c>
      <c r="AF29" s="9">
        <f t="shared" si="0"/>
        <v>14326</v>
      </c>
      <c r="AG29" s="9">
        <f t="shared" si="0"/>
        <v>1829</v>
      </c>
      <c r="AH29" s="9">
        <f t="shared" si="0"/>
        <v>63</v>
      </c>
      <c r="AI29" s="9">
        <f t="shared" si="0"/>
        <v>14</v>
      </c>
      <c r="AJ29" s="9">
        <f t="shared" si="0"/>
        <v>13</v>
      </c>
      <c r="AK29" s="9">
        <f t="shared" si="0"/>
        <v>2079</v>
      </c>
      <c r="AL29" s="9">
        <f t="shared" si="0"/>
        <v>1545</v>
      </c>
      <c r="AM29" s="9">
        <f t="shared" si="0"/>
        <v>0</v>
      </c>
      <c r="AN29" s="9">
        <f t="shared" si="0"/>
        <v>0</v>
      </c>
      <c r="AO29" s="9">
        <f t="shared" si="0"/>
        <v>0</v>
      </c>
      <c r="AP29" s="9">
        <f t="shared" si="0"/>
        <v>0</v>
      </c>
      <c r="AQ29" s="9">
        <f t="shared" si="0"/>
        <v>0</v>
      </c>
      <c r="AR29" s="9">
        <f t="shared" si="0"/>
        <v>0</v>
      </c>
      <c r="AS29" s="9">
        <f t="shared" si="0"/>
        <v>30</v>
      </c>
      <c r="AT29" s="9">
        <f t="shared" si="0"/>
        <v>1</v>
      </c>
      <c r="AU29" s="9">
        <f t="shared" si="0"/>
        <v>0</v>
      </c>
      <c r="AV29" s="9">
        <f t="shared" si="0"/>
        <v>0</v>
      </c>
      <c r="AW29" s="9">
        <f t="shared" si="0"/>
        <v>25</v>
      </c>
      <c r="AX29" s="9">
        <f t="shared" si="0"/>
        <v>122</v>
      </c>
    </row>
    <row r="30" spans="2:50" x14ac:dyDescent="0.2"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</row>
  </sheetData>
  <mergeCells count="48">
    <mergeCell ref="AS10:AS11"/>
    <mergeCell ref="AT10:AU10"/>
    <mergeCell ref="AV10:AV11"/>
    <mergeCell ref="AW10:AW11"/>
    <mergeCell ref="AX10:AX11"/>
    <mergeCell ref="AM10:AM11"/>
    <mergeCell ref="AN10:AO10"/>
    <mergeCell ref="AP10:AP11"/>
    <mergeCell ref="AQ10:AQ11"/>
    <mergeCell ref="AR10:AR11"/>
    <mergeCell ref="AG10:AG11"/>
    <mergeCell ref="AH10:AI10"/>
    <mergeCell ref="AJ10:AJ11"/>
    <mergeCell ref="AK10:AK11"/>
    <mergeCell ref="AL10:AL11"/>
    <mergeCell ref="AA10:AA11"/>
    <mergeCell ref="AB10:AC10"/>
    <mergeCell ref="AD10:AD11"/>
    <mergeCell ref="AE10:AE11"/>
    <mergeCell ref="AF10:AF11"/>
    <mergeCell ref="U10:U11"/>
    <mergeCell ref="V10:W10"/>
    <mergeCell ref="X10:X11"/>
    <mergeCell ref="Y10:Y11"/>
    <mergeCell ref="Z10:Z11"/>
    <mergeCell ref="O10:O11"/>
    <mergeCell ref="P10:Q10"/>
    <mergeCell ref="R10:R11"/>
    <mergeCell ref="S10:S11"/>
    <mergeCell ref="T10:T11"/>
    <mergeCell ref="I10:I11"/>
    <mergeCell ref="J10:K10"/>
    <mergeCell ref="L10:L11"/>
    <mergeCell ref="M10:M11"/>
    <mergeCell ref="N10:N11"/>
    <mergeCell ref="D10:E10"/>
    <mergeCell ref="C10:C11"/>
    <mergeCell ref="F10:F11"/>
    <mergeCell ref="G10:G11"/>
    <mergeCell ref="H10:H11"/>
    <mergeCell ref="C9:H9"/>
    <mergeCell ref="AS9:AX9"/>
    <mergeCell ref="I9:N9"/>
    <mergeCell ref="O9:T9"/>
    <mergeCell ref="U9:Z9"/>
    <mergeCell ref="AA9:AF9"/>
    <mergeCell ref="AG9:AL9"/>
    <mergeCell ref="AM9:AR9"/>
  </mergeCells>
  <pageMargins left="0.7" right="0.7" top="0.75" bottom="0.75" header="0.3" footer="0.3"/>
  <pageSetup paperSize="9"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Z47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17" width="15" customWidth="1"/>
    <col min="18" max="19" width="15" hidden="1" customWidth="1"/>
    <col min="20" max="26" width="15" customWidth="1"/>
  </cols>
  <sheetData>
    <row r="9" spans="2:26" ht="48.2" customHeight="1" x14ac:dyDescent="0.2">
      <c r="B9" s="10"/>
      <c r="C9" s="95" t="s">
        <v>176</v>
      </c>
      <c r="D9" s="95" t="s">
        <v>177</v>
      </c>
      <c r="E9" s="95" t="s">
        <v>178</v>
      </c>
      <c r="F9" s="95" t="s">
        <v>264</v>
      </c>
      <c r="G9" s="97" t="s">
        <v>179</v>
      </c>
      <c r="H9" s="95" t="s">
        <v>201</v>
      </c>
      <c r="I9" s="95" t="s">
        <v>180</v>
      </c>
      <c r="J9" s="95" t="s">
        <v>181</v>
      </c>
      <c r="K9" s="96"/>
      <c r="L9" s="96"/>
      <c r="M9" s="95" t="s">
        <v>182</v>
      </c>
      <c r="N9" s="95" t="s">
        <v>183</v>
      </c>
      <c r="O9" s="95" t="s">
        <v>184</v>
      </c>
      <c r="P9" s="96" t="s">
        <v>185</v>
      </c>
      <c r="Q9" s="96" t="s">
        <v>186</v>
      </c>
      <c r="R9" s="95" t="s">
        <v>187</v>
      </c>
      <c r="S9" s="95" t="s">
        <v>188</v>
      </c>
      <c r="T9" s="95" t="s">
        <v>189</v>
      </c>
      <c r="U9" s="95" t="s">
        <v>190</v>
      </c>
      <c r="V9" s="95" t="s">
        <v>191</v>
      </c>
      <c r="W9" s="95" t="s">
        <v>192</v>
      </c>
      <c r="X9" s="95" t="s">
        <v>193</v>
      </c>
      <c r="Y9" s="95" t="s">
        <v>194</v>
      </c>
      <c r="Z9" s="95" t="s">
        <v>195</v>
      </c>
    </row>
    <row r="10" spans="2:26" ht="73.5" customHeight="1" thickBot="1" x14ac:dyDescent="0.25">
      <c r="B10" s="10"/>
      <c r="C10" s="95"/>
      <c r="D10" s="95"/>
      <c r="E10" s="95"/>
      <c r="F10" s="95"/>
      <c r="G10" s="98"/>
      <c r="H10" s="95"/>
      <c r="I10" s="95"/>
      <c r="J10" s="40" t="s">
        <v>196</v>
      </c>
      <c r="K10" s="40" t="s">
        <v>197</v>
      </c>
      <c r="L10" s="40" t="s">
        <v>198</v>
      </c>
      <c r="M10" s="95"/>
      <c r="N10" s="95"/>
      <c r="O10" s="40" t="s">
        <v>52</v>
      </c>
      <c r="P10" s="40" t="s">
        <v>199</v>
      </c>
      <c r="Q10" s="40" t="s">
        <v>200</v>
      </c>
      <c r="R10" s="95"/>
      <c r="S10" s="95"/>
      <c r="T10" s="95"/>
      <c r="U10" s="95"/>
      <c r="V10" s="95"/>
      <c r="W10" s="95"/>
      <c r="X10" s="95"/>
      <c r="Y10" s="95"/>
      <c r="Z10" s="95"/>
    </row>
    <row r="11" spans="2:26" ht="20.100000000000001" customHeight="1" thickBot="1" x14ac:dyDescent="0.25">
      <c r="B11" s="3" t="s">
        <v>22</v>
      </c>
      <c r="C11" s="19">
        <v>7420</v>
      </c>
      <c r="D11" s="19">
        <v>5593</v>
      </c>
      <c r="E11" s="19">
        <v>1827</v>
      </c>
      <c r="F11" s="19">
        <v>25</v>
      </c>
      <c r="G11" s="19">
        <v>7798</v>
      </c>
      <c r="H11" s="19">
        <v>70</v>
      </c>
      <c r="I11" s="19">
        <v>3</v>
      </c>
      <c r="J11" s="19">
        <v>5470</v>
      </c>
      <c r="K11" s="19">
        <v>161</v>
      </c>
      <c r="L11" s="19">
        <v>773</v>
      </c>
      <c r="M11" s="19">
        <v>816</v>
      </c>
      <c r="N11" s="19">
        <v>505</v>
      </c>
      <c r="O11" s="19">
        <v>516</v>
      </c>
      <c r="P11" s="19">
        <v>363</v>
      </c>
      <c r="Q11" s="19">
        <v>153</v>
      </c>
      <c r="R11" s="33">
        <v>8635689</v>
      </c>
      <c r="S11" s="33">
        <v>4378380</v>
      </c>
      <c r="T11" s="68">
        <f>+(G11/R11)*10000</f>
        <v>9.02996854101624</v>
      </c>
      <c r="U11" s="68">
        <f>+G11/S11*10000</f>
        <v>17.810240317194943</v>
      </c>
      <c r="V11" s="68">
        <f>+C11/S11*10000</f>
        <v>16.94690730361458</v>
      </c>
      <c r="W11" s="43">
        <f t="shared" ref="W11:W28" si="0">+O11/G11</f>
        <v>6.6170813028981784E-2</v>
      </c>
      <c r="X11" s="43">
        <f t="shared" ref="X11:X28" si="1">O11/C11</f>
        <v>6.9541778975741236E-2</v>
      </c>
      <c r="Y11" s="43">
        <f>'Órdenes y Medidas'!C14/'Denuncias-Renuncias'!G11</f>
        <v>0.23544498589381893</v>
      </c>
      <c r="Z11" s="43">
        <f>'Órdenes y Medidas'!C14/'Denuncias-Renuncias'!C11</f>
        <v>0.24743935309973045</v>
      </c>
    </row>
    <row r="12" spans="2:26" ht="20.100000000000001" customHeight="1" thickBot="1" x14ac:dyDescent="0.25">
      <c r="B12" s="4" t="s">
        <v>23</v>
      </c>
      <c r="C12" s="20">
        <v>715</v>
      </c>
      <c r="D12" s="20">
        <v>451</v>
      </c>
      <c r="E12" s="20">
        <v>264</v>
      </c>
      <c r="F12" s="20">
        <v>1</v>
      </c>
      <c r="G12" s="20">
        <v>857</v>
      </c>
      <c r="H12" s="20">
        <v>0</v>
      </c>
      <c r="I12" s="20">
        <v>0</v>
      </c>
      <c r="J12" s="20">
        <v>581</v>
      </c>
      <c r="K12" s="20">
        <v>9</v>
      </c>
      <c r="L12" s="20">
        <v>185</v>
      </c>
      <c r="M12" s="20">
        <v>80</v>
      </c>
      <c r="N12" s="20">
        <v>2</v>
      </c>
      <c r="O12" s="20">
        <v>169</v>
      </c>
      <c r="P12" s="20">
        <v>112</v>
      </c>
      <c r="Q12" s="20">
        <v>57</v>
      </c>
      <c r="R12" s="20">
        <v>1329391</v>
      </c>
      <c r="S12" s="20">
        <v>673335</v>
      </c>
      <c r="T12" s="68">
        <f t="shared" ref="T12:T28" si="2">+(G12/R12)*10000</f>
        <v>6.4465608688489695</v>
      </c>
      <c r="U12" s="68">
        <f t="shared" ref="U12:U28" si="3">+G12/S12*10000</f>
        <v>12.72769126809092</v>
      </c>
      <c r="V12" s="68">
        <f t="shared" ref="V12:V28" si="4">+C12/S12*10000</f>
        <v>10.618785597065353</v>
      </c>
      <c r="W12" s="44">
        <f t="shared" si="0"/>
        <v>0.1971995332555426</v>
      </c>
      <c r="X12" s="44">
        <f t="shared" si="1"/>
        <v>0.23636363636363636</v>
      </c>
      <c r="Y12" s="44">
        <f>'Órdenes y Medidas'!C15/'Denuncias-Renuncias'!G12</f>
        <v>0.15635939323220538</v>
      </c>
      <c r="Z12" s="44">
        <f>'Órdenes y Medidas'!C15/'Denuncias-Renuncias'!C12</f>
        <v>0.1874125874125874</v>
      </c>
    </row>
    <row r="13" spans="2:26" ht="20.100000000000001" customHeight="1" thickBot="1" x14ac:dyDescent="0.25">
      <c r="B13" s="4" t="s">
        <v>24</v>
      </c>
      <c r="C13" s="20">
        <v>522</v>
      </c>
      <c r="D13" s="20">
        <v>387</v>
      </c>
      <c r="E13" s="20">
        <v>135</v>
      </c>
      <c r="F13" s="20">
        <v>9</v>
      </c>
      <c r="G13" s="20">
        <v>522</v>
      </c>
      <c r="H13" s="20">
        <v>1</v>
      </c>
      <c r="I13" s="20">
        <v>0</v>
      </c>
      <c r="J13" s="20">
        <v>370</v>
      </c>
      <c r="K13" s="20">
        <v>1</v>
      </c>
      <c r="L13" s="20">
        <v>65</v>
      </c>
      <c r="M13" s="20">
        <v>70</v>
      </c>
      <c r="N13" s="20">
        <v>15</v>
      </c>
      <c r="O13" s="20">
        <v>118</v>
      </c>
      <c r="P13" s="20">
        <v>81</v>
      </c>
      <c r="Q13" s="20">
        <v>37</v>
      </c>
      <c r="R13" s="20">
        <v>1018784</v>
      </c>
      <c r="S13" s="20">
        <v>532718</v>
      </c>
      <c r="T13" s="68">
        <f t="shared" si="2"/>
        <v>5.1237553789615848</v>
      </c>
      <c r="U13" s="68">
        <f t="shared" si="3"/>
        <v>9.7988053716975969</v>
      </c>
      <c r="V13" s="68">
        <f t="shared" si="4"/>
        <v>9.7988053716975969</v>
      </c>
      <c r="W13" s="44">
        <f t="shared" si="0"/>
        <v>0.22605363984674329</v>
      </c>
      <c r="X13" s="44">
        <f t="shared" si="1"/>
        <v>0.22605363984674329</v>
      </c>
      <c r="Y13" s="44">
        <f>'Órdenes y Medidas'!C16/'Denuncias-Renuncias'!G13</f>
        <v>0.32183908045977011</v>
      </c>
      <c r="Z13" s="44">
        <f>'Órdenes y Medidas'!C16/'Denuncias-Renuncias'!C13</f>
        <v>0.32183908045977011</v>
      </c>
    </row>
    <row r="14" spans="2:26" ht="20.100000000000001" customHeight="1" thickBot="1" x14ac:dyDescent="0.25">
      <c r="B14" s="4" t="s">
        <v>25</v>
      </c>
      <c r="C14" s="20">
        <v>1307</v>
      </c>
      <c r="D14" s="20">
        <v>750</v>
      </c>
      <c r="E14" s="20">
        <v>557</v>
      </c>
      <c r="F14" s="20">
        <v>2</v>
      </c>
      <c r="G14" s="20">
        <v>1377</v>
      </c>
      <c r="H14" s="20">
        <v>15</v>
      </c>
      <c r="I14" s="20">
        <v>0</v>
      </c>
      <c r="J14" s="20">
        <v>1034</v>
      </c>
      <c r="K14" s="20">
        <v>46</v>
      </c>
      <c r="L14" s="20">
        <v>141</v>
      </c>
      <c r="M14" s="20">
        <v>132</v>
      </c>
      <c r="N14" s="20">
        <v>9</v>
      </c>
      <c r="O14" s="20">
        <v>147</v>
      </c>
      <c r="P14" s="20">
        <v>74</v>
      </c>
      <c r="Q14" s="20">
        <v>73</v>
      </c>
      <c r="R14" s="20">
        <v>1171543</v>
      </c>
      <c r="S14" s="20">
        <v>587245</v>
      </c>
      <c r="T14" s="68">
        <f t="shared" si="2"/>
        <v>11.753729910041713</v>
      </c>
      <c r="U14" s="68">
        <f t="shared" si="3"/>
        <v>23.448475508518591</v>
      </c>
      <c r="V14" s="68">
        <f t="shared" si="4"/>
        <v>22.256468765166158</v>
      </c>
      <c r="W14" s="44">
        <f t="shared" si="0"/>
        <v>0.10675381263616558</v>
      </c>
      <c r="X14" s="44">
        <f t="shared" si="1"/>
        <v>0.11247130833970925</v>
      </c>
      <c r="Y14" s="44">
        <f>'Órdenes y Medidas'!C17/'Denuncias-Renuncias'!G14</f>
        <v>0.14524328249818447</v>
      </c>
      <c r="Z14" s="44">
        <f>'Órdenes y Medidas'!C17/'Denuncias-Renuncias'!C14</f>
        <v>0.15302218821729149</v>
      </c>
    </row>
    <row r="15" spans="2:26" ht="20.100000000000001" customHeight="1" thickBot="1" x14ac:dyDescent="0.25">
      <c r="B15" s="4" t="s">
        <v>26</v>
      </c>
      <c r="C15" s="20">
        <v>2095</v>
      </c>
      <c r="D15" s="20">
        <v>1707</v>
      </c>
      <c r="E15" s="20">
        <v>388</v>
      </c>
      <c r="F15" s="20">
        <v>2</v>
      </c>
      <c r="G15" s="20">
        <v>2110</v>
      </c>
      <c r="H15" s="20">
        <v>24</v>
      </c>
      <c r="I15" s="20">
        <v>1</v>
      </c>
      <c r="J15" s="20">
        <v>1460</v>
      </c>
      <c r="K15" s="20">
        <v>28</v>
      </c>
      <c r="L15" s="20">
        <v>200</v>
      </c>
      <c r="M15" s="20">
        <v>363</v>
      </c>
      <c r="N15" s="20">
        <v>34</v>
      </c>
      <c r="O15" s="20">
        <v>233</v>
      </c>
      <c r="P15" s="20">
        <v>177</v>
      </c>
      <c r="Q15" s="20">
        <v>56</v>
      </c>
      <c r="R15" s="20">
        <v>2175952</v>
      </c>
      <c r="S15" s="20">
        <v>1099767</v>
      </c>
      <c r="T15" s="68">
        <f t="shared" si="2"/>
        <v>9.6969050787885021</v>
      </c>
      <c r="U15" s="68">
        <f t="shared" si="3"/>
        <v>19.185882100481283</v>
      </c>
      <c r="V15" s="68">
        <f t="shared" si="4"/>
        <v>19.049489573700612</v>
      </c>
      <c r="W15" s="44">
        <f t="shared" si="0"/>
        <v>0.11042654028436019</v>
      </c>
      <c r="X15" s="44">
        <f t="shared" si="1"/>
        <v>0.11121718377088305</v>
      </c>
      <c r="Y15" s="44">
        <f>'Órdenes y Medidas'!C18/'Denuncias-Renuncias'!G15</f>
        <v>0.22132701421800949</v>
      </c>
      <c r="Z15" s="44">
        <f>'Órdenes y Medidas'!C18/'Denuncias-Renuncias'!C15</f>
        <v>0.22291169451073986</v>
      </c>
    </row>
    <row r="16" spans="2:26" ht="20.100000000000001" customHeight="1" thickBot="1" x14ac:dyDescent="0.25">
      <c r="B16" s="4" t="s">
        <v>27</v>
      </c>
      <c r="C16" s="20">
        <v>368</v>
      </c>
      <c r="D16" s="20">
        <v>289</v>
      </c>
      <c r="E16" s="20">
        <v>79</v>
      </c>
      <c r="F16" s="20">
        <v>2</v>
      </c>
      <c r="G16" s="20">
        <v>368</v>
      </c>
      <c r="H16" s="20">
        <v>3</v>
      </c>
      <c r="I16" s="20">
        <v>0</v>
      </c>
      <c r="J16" s="20">
        <v>257</v>
      </c>
      <c r="K16" s="20">
        <v>10</v>
      </c>
      <c r="L16" s="20">
        <v>29</v>
      </c>
      <c r="M16" s="20">
        <v>35</v>
      </c>
      <c r="N16" s="20">
        <v>34</v>
      </c>
      <c r="O16" s="20">
        <v>20</v>
      </c>
      <c r="P16" s="20">
        <v>16</v>
      </c>
      <c r="Q16" s="20">
        <v>4</v>
      </c>
      <c r="R16" s="20">
        <v>582905</v>
      </c>
      <c r="S16" s="20">
        <v>300346</v>
      </c>
      <c r="T16" s="68">
        <f t="shared" si="2"/>
        <v>6.3132071263756524</v>
      </c>
      <c r="U16" s="68">
        <f t="shared" si="3"/>
        <v>12.252535409161434</v>
      </c>
      <c r="V16" s="68">
        <f t="shared" si="4"/>
        <v>12.252535409161434</v>
      </c>
      <c r="W16" s="44">
        <f t="shared" si="0"/>
        <v>5.434782608695652E-2</v>
      </c>
      <c r="X16" s="44">
        <f t="shared" si="1"/>
        <v>5.434782608695652E-2</v>
      </c>
      <c r="Y16" s="44">
        <f>'Órdenes y Medidas'!C19/'Denuncias-Renuncias'!G16</f>
        <v>0.16304347826086957</v>
      </c>
      <c r="Z16" s="44">
        <f>'Órdenes y Medidas'!C19/'Denuncias-Renuncias'!C16</f>
        <v>0.16304347826086957</v>
      </c>
    </row>
    <row r="17" spans="2:26" ht="20.100000000000001" customHeight="1" thickBot="1" x14ac:dyDescent="0.25">
      <c r="B17" s="4" t="s">
        <v>28</v>
      </c>
      <c r="C17" s="20">
        <v>1196</v>
      </c>
      <c r="D17" s="20">
        <v>877</v>
      </c>
      <c r="E17" s="20">
        <v>319</v>
      </c>
      <c r="F17" s="20">
        <v>10</v>
      </c>
      <c r="G17" s="20">
        <v>1210</v>
      </c>
      <c r="H17" s="20">
        <v>4</v>
      </c>
      <c r="I17" s="20">
        <v>1</v>
      </c>
      <c r="J17" s="20">
        <v>996</v>
      </c>
      <c r="K17" s="20">
        <v>20</v>
      </c>
      <c r="L17" s="20">
        <v>131</v>
      </c>
      <c r="M17" s="20">
        <v>44</v>
      </c>
      <c r="N17" s="20">
        <v>14</v>
      </c>
      <c r="O17" s="20">
        <v>85</v>
      </c>
      <c r="P17" s="20">
        <v>38</v>
      </c>
      <c r="Q17" s="20">
        <v>47</v>
      </c>
      <c r="R17" s="20">
        <v>2394918</v>
      </c>
      <c r="S17" s="20">
        <v>1216072</v>
      </c>
      <c r="T17" s="68">
        <f t="shared" si="2"/>
        <v>5.0523650496593211</v>
      </c>
      <c r="U17" s="68">
        <f t="shared" si="3"/>
        <v>9.9500687459295172</v>
      </c>
      <c r="V17" s="68">
        <f t="shared" si="4"/>
        <v>9.8349439835799188</v>
      </c>
      <c r="W17" s="44">
        <f t="shared" si="0"/>
        <v>7.0247933884297523E-2</v>
      </c>
      <c r="X17" s="44">
        <f t="shared" si="1"/>
        <v>7.1070234113712369E-2</v>
      </c>
      <c r="Y17" s="44">
        <f>'Órdenes y Medidas'!C20/'Denuncias-Renuncias'!G17</f>
        <v>0.28925619834710742</v>
      </c>
      <c r="Z17" s="44">
        <f>'Órdenes y Medidas'!C20/'Denuncias-Renuncias'!C17</f>
        <v>0.29264214046822745</v>
      </c>
    </row>
    <row r="18" spans="2:26" ht="20.100000000000001" customHeight="1" thickBot="1" x14ac:dyDescent="0.25">
      <c r="B18" s="4" t="s">
        <v>29</v>
      </c>
      <c r="C18" s="20">
        <v>1388</v>
      </c>
      <c r="D18" s="20">
        <v>1007</v>
      </c>
      <c r="E18" s="20">
        <v>381</v>
      </c>
      <c r="F18" s="20">
        <v>4</v>
      </c>
      <c r="G18" s="20">
        <v>1399</v>
      </c>
      <c r="H18" s="20">
        <v>33</v>
      </c>
      <c r="I18" s="20">
        <v>0</v>
      </c>
      <c r="J18" s="20">
        <v>1060</v>
      </c>
      <c r="K18" s="20">
        <v>15</v>
      </c>
      <c r="L18" s="20">
        <v>85</v>
      </c>
      <c r="M18" s="20">
        <v>77</v>
      </c>
      <c r="N18" s="20">
        <v>129</v>
      </c>
      <c r="O18" s="20">
        <v>117</v>
      </c>
      <c r="P18" s="20">
        <v>90</v>
      </c>
      <c r="Q18" s="20">
        <v>27</v>
      </c>
      <c r="R18" s="20">
        <v>2045221</v>
      </c>
      <c r="S18" s="20">
        <v>1021481</v>
      </c>
      <c r="T18" s="68">
        <f t="shared" si="2"/>
        <v>6.8403365699843688</v>
      </c>
      <c r="U18" s="68">
        <f t="shared" si="3"/>
        <v>13.695800509260575</v>
      </c>
      <c r="V18" s="68">
        <f t="shared" si="4"/>
        <v>13.588113728987617</v>
      </c>
      <c r="W18" s="44">
        <f t="shared" si="0"/>
        <v>8.3631165117941386E-2</v>
      </c>
      <c r="X18" s="44">
        <f t="shared" si="1"/>
        <v>8.4293948126801146E-2</v>
      </c>
      <c r="Y18" s="44">
        <f>'Órdenes y Medidas'!C21/'Denuncias-Renuncias'!G18</f>
        <v>0.25160829163688347</v>
      </c>
      <c r="Z18" s="44">
        <f>'Órdenes y Medidas'!C21/'Denuncias-Renuncias'!C18</f>
        <v>0.25360230547550433</v>
      </c>
    </row>
    <row r="19" spans="2:26" ht="20.100000000000001" customHeight="1" thickBot="1" x14ac:dyDescent="0.25">
      <c r="B19" s="4" t="s">
        <v>30</v>
      </c>
      <c r="C19" s="20">
        <v>4807</v>
      </c>
      <c r="D19" s="20">
        <v>2881</v>
      </c>
      <c r="E19" s="20">
        <v>1926</v>
      </c>
      <c r="F19" s="20">
        <v>9</v>
      </c>
      <c r="G19" s="20">
        <v>4879</v>
      </c>
      <c r="H19" s="20">
        <v>134</v>
      </c>
      <c r="I19" s="20">
        <v>4</v>
      </c>
      <c r="J19" s="20">
        <v>3450</v>
      </c>
      <c r="K19" s="20">
        <v>121</v>
      </c>
      <c r="L19" s="20">
        <v>676</v>
      </c>
      <c r="M19" s="20">
        <v>481</v>
      </c>
      <c r="N19" s="20">
        <v>13</v>
      </c>
      <c r="O19" s="20">
        <v>624</v>
      </c>
      <c r="P19" s="20">
        <v>337</v>
      </c>
      <c r="Q19" s="20">
        <v>287</v>
      </c>
      <c r="R19" s="20">
        <v>7780479</v>
      </c>
      <c r="S19" s="20">
        <v>3953515</v>
      </c>
      <c r="T19" s="68">
        <f t="shared" si="2"/>
        <v>6.270822143469573</v>
      </c>
      <c r="U19" s="68">
        <f t="shared" si="3"/>
        <v>12.340916880295131</v>
      </c>
      <c r="V19" s="68">
        <f t="shared" si="4"/>
        <v>12.158800459843961</v>
      </c>
      <c r="W19" s="44">
        <f t="shared" si="0"/>
        <v>0.12789506046320967</v>
      </c>
      <c r="X19" s="44">
        <f t="shared" si="1"/>
        <v>0.12981069273975451</v>
      </c>
      <c r="Y19" s="44">
        <f>'Órdenes y Medidas'!C22/'Denuncias-Renuncias'!G19</f>
        <v>0.21787251485960238</v>
      </c>
      <c r="Z19" s="44">
        <f>'Órdenes y Medidas'!C22/'Denuncias-Renuncias'!C19</f>
        <v>0.22113584356147284</v>
      </c>
    </row>
    <row r="20" spans="2:26" ht="20.100000000000001" customHeight="1" thickBot="1" x14ac:dyDescent="0.25">
      <c r="B20" s="4" t="s">
        <v>31</v>
      </c>
      <c r="C20" s="20">
        <v>5301</v>
      </c>
      <c r="D20" s="20">
        <v>3343</v>
      </c>
      <c r="E20" s="20">
        <v>1958</v>
      </c>
      <c r="F20" s="20">
        <v>15</v>
      </c>
      <c r="G20" s="20">
        <v>5514</v>
      </c>
      <c r="H20" s="20">
        <v>115</v>
      </c>
      <c r="I20" s="20">
        <v>1</v>
      </c>
      <c r="J20" s="20">
        <v>3471</v>
      </c>
      <c r="K20" s="20">
        <v>89</v>
      </c>
      <c r="L20" s="20">
        <v>955</v>
      </c>
      <c r="M20" s="20">
        <v>585</v>
      </c>
      <c r="N20" s="20">
        <v>298</v>
      </c>
      <c r="O20" s="20">
        <v>628</v>
      </c>
      <c r="P20" s="20">
        <v>387</v>
      </c>
      <c r="Q20" s="20">
        <v>241</v>
      </c>
      <c r="R20" s="20">
        <v>5057353</v>
      </c>
      <c r="S20" s="20">
        <v>2565232</v>
      </c>
      <c r="T20" s="68">
        <f t="shared" si="2"/>
        <v>10.902936773446504</v>
      </c>
      <c r="U20" s="68">
        <f t="shared" si="3"/>
        <v>21.495131824334017</v>
      </c>
      <c r="V20" s="68">
        <f t="shared" si="4"/>
        <v>20.664797569966382</v>
      </c>
      <c r="W20" s="44">
        <f t="shared" si="0"/>
        <v>0.11389191149800508</v>
      </c>
      <c r="X20" s="44">
        <f t="shared" si="1"/>
        <v>0.11846821354461422</v>
      </c>
      <c r="Y20" s="44">
        <f>'Órdenes y Medidas'!C23/'Denuncias-Renuncias'!G20</f>
        <v>0.20765324628219078</v>
      </c>
      <c r="Z20" s="44">
        <f>'Órdenes y Medidas'!C23/'Denuncias-Renuncias'!C20</f>
        <v>0.21599698170156575</v>
      </c>
    </row>
    <row r="21" spans="2:26" ht="20.100000000000001" customHeight="1" thickBot="1" x14ac:dyDescent="0.25">
      <c r="B21" s="4" t="s">
        <v>32</v>
      </c>
      <c r="C21" s="20">
        <v>567</v>
      </c>
      <c r="D21" s="20">
        <v>493</v>
      </c>
      <c r="E21" s="20">
        <v>74</v>
      </c>
      <c r="F21" s="20">
        <v>0</v>
      </c>
      <c r="G21" s="20">
        <v>568</v>
      </c>
      <c r="H21" s="20">
        <v>5</v>
      </c>
      <c r="I21" s="20">
        <v>0</v>
      </c>
      <c r="J21" s="20">
        <v>404</v>
      </c>
      <c r="K21" s="20">
        <v>10</v>
      </c>
      <c r="L21" s="20">
        <v>69</v>
      </c>
      <c r="M21" s="20">
        <v>29</v>
      </c>
      <c r="N21" s="20">
        <v>51</v>
      </c>
      <c r="O21" s="20">
        <v>30</v>
      </c>
      <c r="P21" s="20">
        <v>21</v>
      </c>
      <c r="Q21" s="20">
        <v>9</v>
      </c>
      <c r="R21" s="20">
        <v>1063987</v>
      </c>
      <c r="S21" s="20">
        <v>537699</v>
      </c>
      <c r="T21" s="68">
        <f t="shared" si="2"/>
        <v>5.3384110896091777</v>
      </c>
      <c r="U21" s="68">
        <f t="shared" si="3"/>
        <v>10.563530897397985</v>
      </c>
      <c r="V21" s="68">
        <f t="shared" si="4"/>
        <v>10.544933131733554</v>
      </c>
      <c r="W21" s="44">
        <f t="shared" si="0"/>
        <v>5.2816901408450703E-2</v>
      </c>
      <c r="X21" s="44">
        <f t="shared" si="1"/>
        <v>5.2910052910052907E-2</v>
      </c>
      <c r="Y21" s="44">
        <f>'Órdenes y Medidas'!C24/'Denuncias-Renuncias'!G21</f>
        <v>0.28169014084507044</v>
      </c>
      <c r="Z21" s="44">
        <f>'Órdenes y Medidas'!C24/'Denuncias-Renuncias'!C21</f>
        <v>0.2821869488536155</v>
      </c>
    </row>
    <row r="22" spans="2:26" ht="20.100000000000001" customHeight="1" thickBot="1" x14ac:dyDescent="0.25">
      <c r="B22" s="4" t="s">
        <v>33</v>
      </c>
      <c r="C22" s="20">
        <v>1429</v>
      </c>
      <c r="D22" s="20">
        <v>1145</v>
      </c>
      <c r="E22" s="20">
        <v>284</v>
      </c>
      <c r="F22" s="20">
        <v>32</v>
      </c>
      <c r="G22" s="20">
        <v>1425</v>
      </c>
      <c r="H22" s="20">
        <v>25</v>
      </c>
      <c r="I22" s="20">
        <v>2</v>
      </c>
      <c r="J22" s="20">
        <v>1160</v>
      </c>
      <c r="K22" s="20">
        <v>17</v>
      </c>
      <c r="L22" s="20">
        <v>131</v>
      </c>
      <c r="M22" s="20">
        <v>54</v>
      </c>
      <c r="N22" s="20">
        <v>36</v>
      </c>
      <c r="O22" s="20">
        <v>82</v>
      </c>
      <c r="P22" s="20">
        <v>63</v>
      </c>
      <c r="Q22" s="20">
        <v>19</v>
      </c>
      <c r="R22" s="20">
        <v>2701819</v>
      </c>
      <c r="S22" s="20">
        <v>1401666</v>
      </c>
      <c r="T22" s="68">
        <f t="shared" si="2"/>
        <v>5.2742245131890773</v>
      </c>
      <c r="U22" s="68">
        <f t="shared" si="3"/>
        <v>10.166473325314303</v>
      </c>
      <c r="V22" s="68">
        <f t="shared" si="4"/>
        <v>10.195010794297643</v>
      </c>
      <c r="W22" s="44">
        <f t="shared" si="0"/>
        <v>5.7543859649122807E-2</v>
      </c>
      <c r="X22" s="44">
        <f t="shared" si="1"/>
        <v>5.7382785164450667E-2</v>
      </c>
      <c r="Y22" s="44">
        <f>'Órdenes y Medidas'!C25/'Denuncias-Renuncias'!G22</f>
        <v>0.27789473684210525</v>
      </c>
      <c r="Z22" s="44">
        <f>'Órdenes y Medidas'!C25/'Denuncias-Renuncias'!C22</f>
        <v>0.27711686494051785</v>
      </c>
    </row>
    <row r="23" spans="2:26" ht="20.100000000000001" customHeight="1" thickBot="1" x14ac:dyDescent="0.25">
      <c r="B23" s="4" t="s">
        <v>34</v>
      </c>
      <c r="C23" s="20">
        <v>5485</v>
      </c>
      <c r="D23" s="20">
        <v>3149</v>
      </c>
      <c r="E23" s="20">
        <v>2336</v>
      </c>
      <c r="F23" s="20">
        <v>8</v>
      </c>
      <c r="G23" s="20">
        <v>5715</v>
      </c>
      <c r="H23" s="20">
        <v>39</v>
      </c>
      <c r="I23" s="20">
        <v>8</v>
      </c>
      <c r="J23" s="20">
        <v>4151</v>
      </c>
      <c r="K23" s="20">
        <v>118</v>
      </c>
      <c r="L23" s="20">
        <v>965</v>
      </c>
      <c r="M23" s="20">
        <v>312</v>
      </c>
      <c r="N23" s="20">
        <v>122</v>
      </c>
      <c r="O23" s="20">
        <v>599</v>
      </c>
      <c r="P23" s="20">
        <v>287</v>
      </c>
      <c r="Q23" s="20">
        <v>312</v>
      </c>
      <c r="R23" s="20">
        <v>6779888</v>
      </c>
      <c r="S23" s="20">
        <v>3536095</v>
      </c>
      <c r="T23" s="68">
        <f t="shared" si="2"/>
        <v>8.4293427856035379</v>
      </c>
      <c r="U23" s="68">
        <f t="shared" si="3"/>
        <v>16.161896102904475</v>
      </c>
      <c r="V23" s="68">
        <f t="shared" si="4"/>
        <v>15.51146108913929</v>
      </c>
      <c r="W23" s="44">
        <f t="shared" si="0"/>
        <v>0.10481189851268591</v>
      </c>
      <c r="X23" s="44">
        <f t="shared" si="1"/>
        <v>0.10920692798541477</v>
      </c>
      <c r="Y23" s="44">
        <f>'Órdenes y Medidas'!C26/'Denuncias-Renuncias'!G23</f>
        <v>0.2241469816272966</v>
      </c>
      <c r="Z23" s="44">
        <f>'Órdenes y Medidas'!C26/'Denuncias-Renuncias'!C23</f>
        <v>0.23354603463992707</v>
      </c>
    </row>
    <row r="24" spans="2:26" ht="20.100000000000001" customHeight="1" thickBot="1" x14ac:dyDescent="0.25">
      <c r="B24" s="4" t="s">
        <v>35</v>
      </c>
      <c r="C24" s="20">
        <v>1498</v>
      </c>
      <c r="D24" s="20">
        <v>899</v>
      </c>
      <c r="E24" s="20">
        <v>599</v>
      </c>
      <c r="F24" s="20">
        <v>2</v>
      </c>
      <c r="G24" s="20">
        <v>1498</v>
      </c>
      <c r="H24" s="20">
        <v>1</v>
      </c>
      <c r="I24" s="20">
        <v>0</v>
      </c>
      <c r="J24" s="20">
        <v>1090</v>
      </c>
      <c r="K24" s="20">
        <v>53</v>
      </c>
      <c r="L24" s="20">
        <v>137</v>
      </c>
      <c r="M24" s="20">
        <v>104</v>
      </c>
      <c r="N24" s="20">
        <v>113</v>
      </c>
      <c r="O24" s="20">
        <v>105</v>
      </c>
      <c r="P24" s="20">
        <v>52</v>
      </c>
      <c r="Q24" s="20">
        <v>53</v>
      </c>
      <c r="R24" s="20">
        <v>1511251</v>
      </c>
      <c r="S24" s="20">
        <v>754552</v>
      </c>
      <c r="T24" s="68">
        <f t="shared" si="2"/>
        <v>9.9123176758857401</v>
      </c>
      <c r="U24" s="68">
        <f t="shared" si="3"/>
        <v>19.852839830787008</v>
      </c>
      <c r="V24" s="68">
        <f t="shared" si="4"/>
        <v>19.852839830787008</v>
      </c>
      <c r="W24" s="44">
        <f t="shared" si="0"/>
        <v>7.0093457943925228E-2</v>
      </c>
      <c r="X24" s="44">
        <f t="shared" si="1"/>
        <v>7.0093457943925228E-2</v>
      </c>
      <c r="Y24" s="44">
        <f>'Órdenes y Medidas'!C27/'Denuncias-Renuncias'!G24</f>
        <v>0.19759679572763686</v>
      </c>
      <c r="Z24" s="44">
        <f>'Órdenes y Medidas'!C27/'Denuncias-Renuncias'!C24</f>
        <v>0.19759679572763686</v>
      </c>
    </row>
    <row r="25" spans="2:26" ht="20.100000000000001" customHeight="1" thickBot="1" x14ac:dyDescent="0.25">
      <c r="B25" s="4" t="s">
        <v>36</v>
      </c>
      <c r="C25" s="20">
        <v>418</v>
      </c>
      <c r="D25" s="20">
        <v>245</v>
      </c>
      <c r="E25" s="20">
        <v>173</v>
      </c>
      <c r="F25" s="20">
        <v>2</v>
      </c>
      <c r="G25" s="20">
        <v>418</v>
      </c>
      <c r="H25" s="20">
        <v>0</v>
      </c>
      <c r="I25" s="20">
        <v>0</v>
      </c>
      <c r="J25" s="20">
        <v>294</v>
      </c>
      <c r="K25" s="20">
        <v>11</v>
      </c>
      <c r="L25" s="20">
        <v>47</v>
      </c>
      <c r="M25" s="20">
        <v>48</v>
      </c>
      <c r="N25" s="20">
        <v>18</v>
      </c>
      <c r="O25" s="20">
        <v>11</v>
      </c>
      <c r="P25" s="20">
        <v>6</v>
      </c>
      <c r="Q25" s="20">
        <v>5</v>
      </c>
      <c r="R25" s="20">
        <v>661197</v>
      </c>
      <c r="S25" s="20">
        <v>333971</v>
      </c>
      <c r="T25" s="68">
        <f t="shared" si="2"/>
        <v>6.3218677640703156</v>
      </c>
      <c r="U25" s="68">
        <f t="shared" si="3"/>
        <v>12.516056783373408</v>
      </c>
      <c r="V25" s="68">
        <f t="shared" si="4"/>
        <v>12.516056783373408</v>
      </c>
      <c r="W25" s="44">
        <f t="shared" si="0"/>
        <v>2.6315789473684209E-2</v>
      </c>
      <c r="X25" s="44">
        <f t="shared" si="1"/>
        <v>2.6315789473684209E-2</v>
      </c>
      <c r="Y25" s="44">
        <f>'Órdenes y Medidas'!C28/'Denuncias-Renuncias'!G25</f>
        <v>0.19138755980861244</v>
      </c>
      <c r="Z25" s="44">
        <f>'Órdenes y Medidas'!C28/'Denuncias-Renuncias'!C25</f>
        <v>0.19138755980861244</v>
      </c>
    </row>
    <row r="26" spans="2:26" ht="20.100000000000001" customHeight="1" thickBot="1" x14ac:dyDescent="0.25">
      <c r="B26" s="5" t="s">
        <v>37</v>
      </c>
      <c r="C26" s="20">
        <v>1323</v>
      </c>
      <c r="D26" s="20">
        <v>849</v>
      </c>
      <c r="E26" s="20">
        <v>474</v>
      </c>
      <c r="F26" s="20">
        <v>9</v>
      </c>
      <c r="G26" s="20">
        <v>1325</v>
      </c>
      <c r="H26" s="20">
        <v>67</v>
      </c>
      <c r="I26" s="20">
        <v>7</v>
      </c>
      <c r="J26" s="20">
        <v>734</v>
      </c>
      <c r="K26" s="20">
        <v>13</v>
      </c>
      <c r="L26" s="20">
        <v>382</v>
      </c>
      <c r="M26" s="20">
        <v>59</v>
      </c>
      <c r="N26" s="20">
        <v>63</v>
      </c>
      <c r="O26" s="20">
        <v>50</v>
      </c>
      <c r="P26" s="20">
        <v>27</v>
      </c>
      <c r="Q26" s="20">
        <v>23</v>
      </c>
      <c r="R26" s="20">
        <v>2220504</v>
      </c>
      <c r="S26" s="20">
        <v>1141052</v>
      </c>
      <c r="T26" s="68">
        <f t="shared" si="2"/>
        <v>5.967113772368795</v>
      </c>
      <c r="U26" s="68">
        <f t="shared" si="3"/>
        <v>11.612091298205515</v>
      </c>
      <c r="V26" s="68">
        <f t="shared" si="4"/>
        <v>11.594563613227093</v>
      </c>
      <c r="W26" s="44">
        <f t="shared" si="0"/>
        <v>3.7735849056603772E-2</v>
      </c>
      <c r="X26" s="44">
        <f t="shared" si="1"/>
        <v>3.779289493575208E-2</v>
      </c>
      <c r="Y26" s="44">
        <f>'Órdenes y Medidas'!C29/'Denuncias-Renuncias'!G26</f>
        <v>0.11169811320754718</v>
      </c>
      <c r="Z26" s="44">
        <f>'Órdenes y Medidas'!C29/'Denuncias-Renuncias'!C26</f>
        <v>0.11186696900982615</v>
      </c>
    </row>
    <row r="27" spans="2:26" ht="20.100000000000001" customHeight="1" thickBot="1" x14ac:dyDescent="0.25">
      <c r="B27" s="6" t="s">
        <v>38</v>
      </c>
      <c r="C27" s="21">
        <v>206</v>
      </c>
      <c r="D27" s="21">
        <v>108</v>
      </c>
      <c r="E27" s="21">
        <v>98</v>
      </c>
      <c r="F27" s="21">
        <v>2</v>
      </c>
      <c r="G27" s="21">
        <v>206</v>
      </c>
      <c r="H27" s="21">
        <v>0</v>
      </c>
      <c r="I27" s="21">
        <v>0</v>
      </c>
      <c r="J27" s="21">
        <v>180</v>
      </c>
      <c r="K27" s="21">
        <v>0</v>
      </c>
      <c r="L27" s="21">
        <v>0</v>
      </c>
      <c r="M27" s="21">
        <v>26</v>
      </c>
      <c r="N27" s="21">
        <v>0</v>
      </c>
      <c r="O27" s="21">
        <v>16</v>
      </c>
      <c r="P27" s="21">
        <v>10</v>
      </c>
      <c r="Q27" s="21">
        <v>6</v>
      </c>
      <c r="R27" s="21">
        <v>319914</v>
      </c>
      <c r="S27" s="21">
        <v>162079</v>
      </c>
      <c r="T27" s="68">
        <f t="shared" si="2"/>
        <v>6.4392305432084873</v>
      </c>
      <c r="U27" s="68">
        <f t="shared" si="3"/>
        <v>12.709851368776954</v>
      </c>
      <c r="V27" s="68">
        <f t="shared" si="4"/>
        <v>12.709851368776954</v>
      </c>
      <c r="W27" s="45">
        <f t="shared" si="0"/>
        <v>7.7669902912621352E-2</v>
      </c>
      <c r="X27" s="45">
        <f t="shared" si="1"/>
        <v>7.7669902912621352E-2</v>
      </c>
      <c r="Y27" s="45">
        <f>'Órdenes y Medidas'!C30/'Denuncias-Renuncias'!G27</f>
        <v>0.33495145631067963</v>
      </c>
      <c r="Z27" s="45">
        <f>'Órdenes y Medidas'!C30/'Denuncias-Renuncias'!C27</f>
        <v>0.33495145631067963</v>
      </c>
    </row>
    <row r="28" spans="2:26" ht="20.100000000000001" customHeight="1" thickBot="1" x14ac:dyDescent="0.25">
      <c r="B28" s="7" t="s">
        <v>39</v>
      </c>
      <c r="C28" s="9">
        <f>SUM(C11:C27)</f>
        <v>36045</v>
      </c>
      <c r="D28" s="9">
        <f t="shared" ref="D28:Q28" si="5">SUM(D11:D27)</f>
        <v>24173</v>
      </c>
      <c r="E28" s="9">
        <f t="shared" si="5"/>
        <v>11872</v>
      </c>
      <c r="F28" s="9">
        <f t="shared" si="5"/>
        <v>134</v>
      </c>
      <c r="G28" s="9">
        <f t="shared" si="5"/>
        <v>37189</v>
      </c>
      <c r="H28" s="9">
        <f t="shared" si="5"/>
        <v>536</v>
      </c>
      <c r="I28" s="9">
        <f t="shared" si="5"/>
        <v>27</v>
      </c>
      <c r="J28" s="9">
        <f t="shared" si="5"/>
        <v>26162</v>
      </c>
      <c r="K28" s="9">
        <f t="shared" si="5"/>
        <v>722</v>
      </c>
      <c r="L28" s="9">
        <f t="shared" si="5"/>
        <v>4971</v>
      </c>
      <c r="M28" s="9">
        <f t="shared" si="5"/>
        <v>3315</v>
      </c>
      <c r="N28" s="9">
        <f t="shared" si="5"/>
        <v>1456</v>
      </c>
      <c r="O28" s="9">
        <f t="shared" si="5"/>
        <v>3550</v>
      </c>
      <c r="P28" s="9">
        <f t="shared" si="5"/>
        <v>2141</v>
      </c>
      <c r="Q28" s="9">
        <f t="shared" si="5"/>
        <v>1409</v>
      </c>
      <c r="R28" s="9">
        <f>SUM(R11:R27)</f>
        <v>47450795</v>
      </c>
      <c r="S28" s="9">
        <f>SUM(S11:S27)</f>
        <v>24195205</v>
      </c>
      <c r="T28" s="69">
        <f t="shared" si="2"/>
        <v>7.8373818605146663</v>
      </c>
      <c r="U28" s="69">
        <f t="shared" si="3"/>
        <v>15.370400870751045</v>
      </c>
      <c r="V28" s="69">
        <f t="shared" si="4"/>
        <v>14.897579913044753</v>
      </c>
      <c r="W28" s="46">
        <f t="shared" si="0"/>
        <v>9.5458334453736318E-2</v>
      </c>
      <c r="X28" s="46">
        <f t="shared" si="1"/>
        <v>9.8488001109723958E-2</v>
      </c>
      <c r="Y28" s="46">
        <f>'Órdenes y Medidas'!C31/'Denuncias-Renuncias'!G28</f>
        <v>0.22062975611067789</v>
      </c>
      <c r="Z28" s="46">
        <f>'Órdenes y Medidas'!C31/'Denuncias-Renuncias'!C28</f>
        <v>0.22763212650853101</v>
      </c>
    </row>
    <row r="29" spans="2:26" x14ac:dyDescent="0.2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</row>
    <row r="31" spans="2:26" ht="26.25" customHeight="1" x14ac:dyDescent="0.2">
      <c r="B31" s="93" t="s">
        <v>265</v>
      </c>
      <c r="C31" s="93"/>
      <c r="D31" s="93"/>
      <c r="E31" s="93"/>
      <c r="F31" s="93"/>
      <c r="G31" s="93"/>
      <c r="H31" s="93"/>
      <c r="T31" s="60"/>
      <c r="U31" s="60"/>
    </row>
    <row r="32" spans="2:26" x14ac:dyDescent="0.2">
      <c r="T32" s="60"/>
      <c r="U32" s="60"/>
    </row>
    <row r="33" spans="18:21" x14ac:dyDescent="0.2">
      <c r="T33" s="60"/>
      <c r="U33" s="60"/>
    </row>
    <row r="34" spans="18:21" x14ac:dyDescent="0.2">
      <c r="T34" s="60"/>
      <c r="U34" s="60"/>
    </row>
    <row r="35" spans="18:21" x14ac:dyDescent="0.2">
      <c r="R35" t="s">
        <v>266</v>
      </c>
      <c r="T35" s="60"/>
      <c r="U35" s="60"/>
    </row>
    <row r="36" spans="18:21" x14ac:dyDescent="0.2">
      <c r="T36" s="60"/>
      <c r="U36" s="60"/>
    </row>
    <row r="37" spans="18:21" x14ac:dyDescent="0.2">
      <c r="T37" s="60"/>
      <c r="U37" s="60"/>
    </row>
    <row r="38" spans="18:21" x14ac:dyDescent="0.2">
      <c r="T38" s="60"/>
      <c r="U38" s="60"/>
    </row>
    <row r="39" spans="18:21" x14ac:dyDescent="0.2">
      <c r="T39" s="60"/>
      <c r="U39" s="60"/>
    </row>
    <row r="40" spans="18:21" x14ac:dyDescent="0.2">
      <c r="T40" s="60"/>
      <c r="U40" s="60"/>
    </row>
    <row r="41" spans="18:21" x14ac:dyDescent="0.2">
      <c r="T41" s="60"/>
      <c r="U41" s="60"/>
    </row>
    <row r="42" spans="18:21" x14ac:dyDescent="0.2">
      <c r="T42" s="60"/>
      <c r="U42" s="60"/>
    </row>
    <row r="43" spans="18:21" x14ac:dyDescent="0.2">
      <c r="T43" s="60"/>
      <c r="U43" s="60"/>
    </row>
    <row r="44" spans="18:21" x14ac:dyDescent="0.2">
      <c r="T44" s="60"/>
      <c r="U44" s="60"/>
    </row>
    <row r="45" spans="18:21" x14ac:dyDescent="0.2">
      <c r="T45" s="60"/>
      <c r="U45" s="60"/>
    </row>
    <row r="46" spans="18:21" x14ac:dyDescent="0.2">
      <c r="T46" s="60"/>
      <c r="U46" s="60"/>
    </row>
    <row r="47" spans="18:21" x14ac:dyDescent="0.2">
      <c r="T47" s="60"/>
      <c r="U47" s="60"/>
    </row>
  </sheetData>
  <mergeCells count="21">
    <mergeCell ref="B31:H31"/>
    <mergeCell ref="C9:C10"/>
    <mergeCell ref="D9:D10"/>
    <mergeCell ref="E9:E10"/>
    <mergeCell ref="G9:G10"/>
    <mergeCell ref="H9:H10"/>
    <mergeCell ref="F9:F10"/>
    <mergeCell ref="S9:S10"/>
    <mergeCell ref="I9:I10"/>
    <mergeCell ref="J9:L9"/>
    <mergeCell ref="M9:M10"/>
    <mergeCell ref="N9:N10"/>
    <mergeCell ref="O9:Q9"/>
    <mergeCell ref="R9:R10"/>
    <mergeCell ref="Z9:Z10"/>
    <mergeCell ref="T9:T10"/>
    <mergeCell ref="U9:U10"/>
    <mergeCell ref="V9:V10"/>
    <mergeCell ref="W9:W10"/>
    <mergeCell ref="X9:X10"/>
    <mergeCell ref="Y9:Y1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I28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9" width="18.625" customWidth="1"/>
    <col min="19" max="19" width="12.25" customWidth="1"/>
  </cols>
  <sheetData>
    <row r="8" spans="2:9" ht="66.75" customHeight="1" x14ac:dyDescent="0.2"/>
    <row r="9" spans="2:9" ht="42.75" customHeight="1" x14ac:dyDescent="0.2">
      <c r="B9" s="10"/>
      <c r="C9" s="99" t="s">
        <v>203</v>
      </c>
      <c r="D9" s="99" t="s">
        <v>180</v>
      </c>
      <c r="E9" s="100" t="s">
        <v>181</v>
      </c>
      <c r="F9" s="101"/>
      <c r="G9" s="102"/>
      <c r="H9" s="102" t="s">
        <v>202</v>
      </c>
      <c r="I9" s="99" t="s">
        <v>183</v>
      </c>
    </row>
    <row r="10" spans="2:9" ht="83.25" customHeight="1" x14ac:dyDescent="0.2">
      <c r="B10" s="10"/>
      <c r="C10" s="99"/>
      <c r="D10" s="99"/>
      <c r="E10" s="47" t="s">
        <v>196</v>
      </c>
      <c r="F10" s="48" t="s">
        <v>197</v>
      </c>
      <c r="G10" s="49" t="s">
        <v>198</v>
      </c>
      <c r="H10" s="102"/>
      <c r="I10" s="99"/>
    </row>
    <row r="11" spans="2:9" ht="20.100000000000001" customHeight="1" thickBot="1" x14ac:dyDescent="0.25">
      <c r="B11" s="3" t="s">
        <v>22</v>
      </c>
      <c r="C11" s="41">
        <f>'Denuncias-Renuncias'!H11/'Denuncias-Renuncias'!$G11</f>
        <v>8.9766606822262122E-3</v>
      </c>
      <c r="D11" s="41">
        <f>'Denuncias-Renuncias'!I11/'Denuncias-Renuncias'!G11</f>
        <v>3.8471402923826624E-4</v>
      </c>
      <c r="E11" s="41">
        <f>'Denuncias-Renuncias'!J11/'Denuncias-Renuncias'!G11</f>
        <v>0.70146191331110541</v>
      </c>
      <c r="F11" s="41">
        <f>'Denuncias-Renuncias'!K11/'Denuncias-Renuncias'!G11</f>
        <v>2.0646319569120289E-2</v>
      </c>
      <c r="G11" s="41">
        <f>'Denuncias-Renuncias'!L11/'Denuncias-Renuncias'!G11</f>
        <v>9.9127981533726595E-2</v>
      </c>
      <c r="H11" s="41">
        <f>'Denuncias-Renuncias'!M11/'Denuncias-Renuncias'!G11</f>
        <v>0.10464221595280841</v>
      </c>
      <c r="I11" s="41">
        <f>'Denuncias-Renuncias'!N11/'Denuncias-Renuncias'!G11</f>
        <v>6.4760194921774816E-2</v>
      </c>
    </row>
    <row r="12" spans="2:9" ht="20.100000000000001" customHeight="1" thickBot="1" x14ac:dyDescent="0.25">
      <c r="B12" s="4" t="s">
        <v>23</v>
      </c>
      <c r="C12" s="41">
        <f>'Denuncias-Renuncias'!H12/'Denuncias-Renuncias'!$G12</f>
        <v>0</v>
      </c>
      <c r="D12" s="41">
        <f>'Denuncias-Renuncias'!I12/'Denuncias-Renuncias'!G12</f>
        <v>0</v>
      </c>
      <c r="E12" s="41">
        <f>'Denuncias-Renuncias'!J12/'Denuncias-Renuncias'!G12</f>
        <v>0.67794632438739788</v>
      </c>
      <c r="F12" s="41">
        <f>'Denuncias-Renuncias'!K12/'Denuncias-Renuncias'!G12</f>
        <v>1.0501750291715286E-2</v>
      </c>
      <c r="G12" s="41">
        <f>'Denuncias-Renuncias'!L12/'Denuncias-Renuncias'!G12</f>
        <v>0.21586931155192532</v>
      </c>
      <c r="H12" s="41">
        <f>'Denuncias-Renuncias'!M12/'Denuncias-Renuncias'!G12</f>
        <v>9.3348891481913651E-2</v>
      </c>
      <c r="I12" s="41">
        <f>'Denuncias-Renuncias'!N12/'Denuncias-Renuncias'!G12</f>
        <v>2.3337222870478411E-3</v>
      </c>
    </row>
    <row r="13" spans="2:9" ht="20.100000000000001" customHeight="1" thickBot="1" x14ac:dyDescent="0.25">
      <c r="B13" s="4" t="s">
        <v>24</v>
      </c>
      <c r="C13" s="41">
        <f>'Denuncias-Renuncias'!H13/'Denuncias-Renuncias'!$G13</f>
        <v>1.9157088122605363E-3</v>
      </c>
      <c r="D13" s="41">
        <f>'Denuncias-Renuncias'!I13/'Denuncias-Renuncias'!G13</f>
        <v>0</v>
      </c>
      <c r="E13" s="41">
        <f>'Denuncias-Renuncias'!J13/'Denuncias-Renuncias'!G13</f>
        <v>0.70881226053639845</v>
      </c>
      <c r="F13" s="41">
        <f>'Denuncias-Renuncias'!K13/'Denuncias-Renuncias'!G13</f>
        <v>1.9157088122605363E-3</v>
      </c>
      <c r="G13" s="41">
        <f>'Denuncias-Renuncias'!L13/'Denuncias-Renuncias'!G13</f>
        <v>0.12452107279693486</v>
      </c>
      <c r="H13" s="41">
        <f>'Denuncias-Renuncias'!M13/'Denuncias-Renuncias'!G13</f>
        <v>0.13409961685823754</v>
      </c>
      <c r="I13" s="41">
        <f>'Denuncias-Renuncias'!N13/'Denuncias-Renuncias'!G13</f>
        <v>2.8735632183908046E-2</v>
      </c>
    </row>
    <row r="14" spans="2:9" ht="20.100000000000001" customHeight="1" thickBot="1" x14ac:dyDescent="0.25">
      <c r="B14" s="4" t="s">
        <v>25</v>
      </c>
      <c r="C14" s="41">
        <f>'Denuncias-Renuncias'!H14/'Denuncias-Renuncias'!$G14</f>
        <v>1.0893246187363835E-2</v>
      </c>
      <c r="D14" s="41">
        <f>'Denuncias-Renuncias'!I14/'Denuncias-Renuncias'!G14</f>
        <v>0</v>
      </c>
      <c r="E14" s="41">
        <f>'Denuncias-Renuncias'!J14/'Denuncias-Renuncias'!G14</f>
        <v>0.75090777051561364</v>
      </c>
      <c r="F14" s="41">
        <f>'Denuncias-Renuncias'!K14/'Denuncias-Renuncias'!G14</f>
        <v>3.3405954974582423E-2</v>
      </c>
      <c r="G14" s="41">
        <f>'Denuncias-Renuncias'!L14/'Denuncias-Renuncias'!G14</f>
        <v>0.10239651416122005</v>
      </c>
      <c r="H14" s="41">
        <f>'Denuncias-Renuncias'!M14/'Denuncias-Renuncias'!G14</f>
        <v>9.586056644880174E-2</v>
      </c>
      <c r="I14" s="41">
        <f>'Denuncias-Renuncias'!N14/'Denuncias-Renuncias'!G14</f>
        <v>6.5359477124183009E-3</v>
      </c>
    </row>
    <row r="15" spans="2:9" ht="20.100000000000001" customHeight="1" thickBot="1" x14ac:dyDescent="0.25">
      <c r="B15" s="4" t="s">
        <v>26</v>
      </c>
      <c r="C15" s="41">
        <f>'Denuncias-Renuncias'!H15/'Denuncias-Renuncias'!$G15</f>
        <v>1.1374407582938388E-2</v>
      </c>
      <c r="D15" s="41">
        <f>'Denuncias-Renuncias'!I15/'Denuncias-Renuncias'!G15</f>
        <v>4.7393364928909954E-4</v>
      </c>
      <c r="E15" s="41">
        <f>'Denuncias-Renuncias'!J15/'Denuncias-Renuncias'!G15</f>
        <v>0.69194312796208535</v>
      </c>
      <c r="F15" s="41">
        <f>'Denuncias-Renuncias'!K15/'Denuncias-Renuncias'!G15</f>
        <v>1.3270142180094787E-2</v>
      </c>
      <c r="G15" s="41">
        <f>'Denuncias-Renuncias'!L15/'Denuncias-Renuncias'!G15</f>
        <v>9.4786729857819899E-2</v>
      </c>
      <c r="H15" s="41">
        <f>'Denuncias-Renuncias'!M15/'Denuncias-Renuncias'!G15</f>
        <v>0.17203791469194313</v>
      </c>
      <c r="I15" s="41">
        <f>'Denuncias-Renuncias'!N15/'Denuncias-Renuncias'!G15</f>
        <v>1.6113744075829384E-2</v>
      </c>
    </row>
    <row r="16" spans="2:9" ht="20.100000000000001" customHeight="1" thickBot="1" x14ac:dyDescent="0.25">
      <c r="B16" s="4" t="s">
        <v>27</v>
      </c>
      <c r="C16" s="41">
        <f>'Denuncias-Renuncias'!H16/'Denuncias-Renuncias'!$G16</f>
        <v>8.152173913043478E-3</v>
      </c>
      <c r="D16" s="41">
        <f>'Denuncias-Renuncias'!I16/'Denuncias-Renuncias'!G16</f>
        <v>0</v>
      </c>
      <c r="E16" s="41">
        <f>'Denuncias-Renuncias'!J16/'Denuncias-Renuncias'!G16</f>
        <v>0.69836956521739135</v>
      </c>
      <c r="F16" s="41">
        <f>'Denuncias-Renuncias'!K16/'Denuncias-Renuncias'!G16</f>
        <v>2.717391304347826E-2</v>
      </c>
      <c r="G16" s="41">
        <f>'Denuncias-Renuncias'!L16/'Denuncias-Renuncias'!G16</f>
        <v>7.880434782608696E-2</v>
      </c>
      <c r="H16" s="41">
        <f>'Denuncias-Renuncias'!M16/'Denuncias-Renuncias'!G16</f>
        <v>9.5108695652173919E-2</v>
      </c>
      <c r="I16" s="41">
        <f>'Denuncias-Renuncias'!N16/'Denuncias-Renuncias'!G16</f>
        <v>9.2391304347826081E-2</v>
      </c>
    </row>
    <row r="17" spans="2:9" ht="20.100000000000001" customHeight="1" thickBot="1" x14ac:dyDescent="0.25">
      <c r="B17" s="4" t="s">
        <v>28</v>
      </c>
      <c r="C17" s="41">
        <f>'Denuncias-Renuncias'!H17/'Denuncias-Renuncias'!$G17</f>
        <v>3.3057851239669421E-3</v>
      </c>
      <c r="D17" s="41">
        <f>'Denuncias-Renuncias'!I17/'Denuncias-Renuncias'!G17</f>
        <v>8.2644628099173552E-4</v>
      </c>
      <c r="E17" s="41">
        <f>'Denuncias-Renuncias'!J17/'Denuncias-Renuncias'!G17</f>
        <v>0.82314049586776861</v>
      </c>
      <c r="F17" s="41">
        <f>'Denuncias-Renuncias'!K17/'Denuncias-Renuncias'!G17</f>
        <v>1.6528925619834711E-2</v>
      </c>
      <c r="G17" s="41">
        <f>'Denuncias-Renuncias'!L17/'Denuncias-Renuncias'!G17</f>
        <v>0.10826446280991736</v>
      </c>
      <c r="H17" s="41">
        <f>'Denuncias-Renuncias'!M17/'Denuncias-Renuncias'!G17</f>
        <v>3.6363636363636362E-2</v>
      </c>
      <c r="I17" s="41">
        <f>'Denuncias-Renuncias'!N17/'Denuncias-Renuncias'!G17</f>
        <v>1.1570247933884297E-2</v>
      </c>
    </row>
    <row r="18" spans="2:9" ht="20.100000000000001" customHeight="1" thickBot="1" x14ac:dyDescent="0.25">
      <c r="B18" s="4" t="s">
        <v>29</v>
      </c>
      <c r="C18" s="41">
        <f>'Denuncias-Renuncias'!H18/'Denuncias-Renuncias'!$G18</f>
        <v>2.3588277340957826E-2</v>
      </c>
      <c r="D18" s="41">
        <f>'Denuncias-Renuncias'!I18/'Denuncias-Renuncias'!G18</f>
        <v>0</v>
      </c>
      <c r="E18" s="41">
        <f>'Denuncias-Renuncias'!J18/'Denuncias-Renuncias'!G18</f>
        <v>0.7576840600428878</v>
      </c>
      <c r="F18" s="41">
        <f>'Denuncias-Renuncias'!K18/'Denuncias-Renuncias'!G18</f>
        <v>1.0721944245889922E-2</v>
      </c>
      <c r="G18" s="41">
        <f>'Denuncias-Renuncias'!L18/'Denuncias-Renuncias'!G18</f>
        <v>6.0757684060042887E-2</v>
      </c>
      <c r="H18" s="41">
        <f>'Denuncias-Renuncias'!M18/'Denuncias-Renuncias'!G18</f>
        <v>5.5039313795568263E-2</v>
      </c>
      <c r="I18" s="41">
        <f>'Denuncias-Renuncias'!N18/'Denuncias-Renuncias'!G18</f>
        <v>9.2208720514653328E-2</v>
      </c>
    </row>
    <row r="19" spans="2:9" ht="20.100000000000001" customHeight="1" thickBot="1" x14ac:dyDescent="0.25">
      <c r="B19" s="4" t="s">
        <v>30</v>
      </c>
      <c r="C19" s="41">
        <f>'Denuncias-Renuncias'!H19/'Denuncias-Renuncias'!$G19</f>
        <v>2.7464644394343103E-2</v>
      </c>
      <c r="D19" s="41">
        <f>'Denuncias-Renuncias'!I19/'Denuncias-Renuncias'!G19</f>
        <v>8.19840131174421E-4</v>
      </c>
      <c r="E19" s="41">
        <f>'Denuncias-Renuncias'!J19/'Denuncias-Renuncias'!G19</f>
        <v>0.70711211313793809</v>
      </c>
      <c r="F19" s="41">
        <f>'Denuncias-Renuncias'!K19/'Denuncias-Renuncias'!G19</f>
        <v>2.4800163968026236E-2</v>
      </c>
      <c r="G19" s="41">
        <f>'Denuncias-Renuncias'!L19/'Denuncias-Renuncias'!G19</f>
        <v>0.13855298216847714</v>
      </c>
      <c r="H19" s="41">
        <f>'Denuncias-Renuncias'!M19/'Denuncias-Renuncias'!G19</f>
        <v>9.8585775773724127E-2</v>
      </c>
      <c r="I19" s="41">
        <f>'Denuncias-Renuncias'!N19/'Denuncias-Renuncias'!G19</f>
        <v>2.6644804263168684E-3</v>
      </c>
    </row>
    <row r="20" spans="2:9" ht="20.100000000000001" customHeight="1" thickBot="1" x14ac:dyDescent="0.25">
      <c r="B20" s="4" t="s">
        <v>31</v>
      </c>
      <c r="C20" s="41">
        <f>'Denuncias-Renuncias'!H20/'Denuncias-Renuncias'!$G20</f>
        <v>2.0856002901704751E-2</v>
      </c>
      <c r="D20" s="41">
        <f>'Denuncias-Renuncias'!I20/'Denuncias-Renuncias'!G20</f>
        <v>1.8135654697134566E-4</v>
      </c>
      <c r="E20" s="41">
        <f>'Denuncias-Renuncias'!J20/'Denuncias-Renuncias'!G20</f>
        <v>0.62948857453754081</v>
      </c>
      <c r="F20" s="41">
        <f>'Denuncias-Renuncias'!K20/'Denuncias-Renuncias'!G20</f>
        <v>1.6140732680449764E-2</v>
      </c>
      <c r="G20" s="41">
        <f>'Denuncias-Renuncias'!L20/'Denuncias-Renuncias'!G20</f>
        <v>0.17319550235763512</v>
      </c>
      <c r="H20" s="41">
        <f>'Denuncias-Renuncias'!M20/'Denuncias-Renuncias'!G20</f>
        <v>0.10609357997823722</v>
      </c>
      <c r="I20" s="41">
        <f>'Denuncias-Renuncias'!N20/'Denuncias-Renuncias'!G20</f>
        <v>5.4044250997461012E-2</v>
      </c>
    </row>
    <row r="21" spans="2:9" ht="20.100000000000001" customHeight="1" thickBot="1" x14ac:dyDescent="0.25">
      <c r="B21" s="4" t="s">
        <v>32</v>
      </c>
      <c r="C21" s="41">
        <f>'Denuncias-Renuncias'!H21/'Denuncias-Renuncias'!$G21</f>
        <v>8.8028169014084511E-3</v>
      </c>
      <c r="D21" s="41">
        <f>'Denuncias-Renuncias'!I21/'Denuncias-Renuncias'!G21</f>
        <v>0</v>
      </c>
      <c r="E21" s="41">
        <f>'Denuncias-Renuncias'!J21/'Denuncias-Renuncias'!G21</f>
        <v>0.71126760563380287</v>
      </c>
      <c r="F21" s="41">
        <f>'Denuncias-Renuncias'!K21/'Denuncias-Renuncias'!G21</f>
        <v>1.7605633802816902E-2</v>
      </c>
      <c r="G21" s="41">
        <f>'Denuncias-Renuncias'!L21/'Denuncias-Renuncias'!G21</f>
        <v>0.12147887323943662</v>
      </c>
      <c r="H21" s="41">
        <f>'Denuncias-Renuncias'!M21/'Denuncias-Renuncias'!G21</f>
        <v>5.1056338028169015E-2</v>
      </c>
      <c r="I21" s="41">
        <f>'Denuncias-Renuncias'!N21/'Denuncias-Renuncias'!G21</f>
        <v>8.9788732394366202E-2</v>
      </c>
    </row>
    <row r="22" spans="2:9" ht="20.100000000000001" customHeight="1" thickBot="1" x14ac:dyDescent="0.25">
      <c r="B22" s="4" t="s">
        <v>33</v>
      </c>
      <c r="C22" s="41">
        <f>'Denuncias-Renuncias'!H22/'Denuncias-Renuncias'!$G22</f>
        <v>1.7543859649122806E-2</v>
      </c>
      <c r="D22" s="41">
        <f>'Denuncias-Renuncias'!I22/'Denuncias-Renuncias'!G22</f>
        <v>1.4035087719298245E-3</v>
      </c>
      <c r="E22" s="41">
        <f>'Denuncias-Renuncias'!J22/'Denuncias-Renuncias'!G22</f>
        <v>0.81403508771929822</v>
      </c>
      <c r="F22" s="41">
        <f>'Denuncias-Renuncias'!K22/'Denuncias-Renuncias'!G22</f>
        <v>1.1929824561403509E-2</v>
      </c>
      <c r="G22" s="41">
        <f>'Denuncias-Renuncias'!L22/'Denuncias-Renuncias'!G22</f>
        <v>9.1929824561403514E-2</v>
      </c>
      <c r="H22" s="41">
        <f>'Denuncias-Renuncias'!M22/'Denuncias-Renuncias'!G22</f>
        <v>3.7894736842105266E-2</v>
      </c>
      <c r="I22" s="41">
        <f>'Denuncias-Renuncias'!N22/'Denuncias-Renuncias'!G22</f>
        <v>2.5263157894736842E-2</v>
      </c>
    </row>
    <row r="23" spans="2:9" ht="20.100000000000001" customHeight="1" thickBot="1" x14ac:dyDescent="0.25">
      <c r="B23" s="4" t="s">
        <v>34</v>
      </c>
      <c r="C23" s="41">
        <f>'Denuncias-Renuncias'!H23/'Denuncias-Renuncias'!$G23</f>
        <v>6.8241469816272965E-3</v>
      </c>
      <c r="D23" s="41">
        <f>'Denuncias-Renuncias'!I23/'Denuncias-Renuncias'!G23</f>
        <v>1.3998250218722659E-3</v>
      </c>
      <c r="E23" s="41">
        <f>'Denuncias-Renuncias'!J23/'Denuncias-Renuncias'!G23</f>
        <v>0.72633420822397199</v>
      </c>
      <c r="F23" s="41">
        <f>'Denuncias-Renuncias'!K23/'Denuncias-Renuncias'!G23</f>
        <v>2.0647419072615924E-2</v>
      </c>
      <c r="G23" s="41">
        <f>'Denuncias-Renuncias'!L23/'Denuncias-Renuncias'!G23</f>
        <v>0.16885389326334208</v>
      </c>
      <c r="H23" s="41">
        <f>'Denuncias-Renuncias'!M23/'Denuncias-Renuncias'!G23</f>
        <v>5.4593175853018372E-2</v>
      </c>
      <c r="I23" s="41">
        <f>'Denuncias-Renuncias'!N23/'Denuncias-Renuncias'!G23</f>
        <v>2.1347331583552055E-2</v>
      </c>
    </row>
    <row r="24" spans="2:9" ht="20.100000000000001" customHeight="1" thickBot="1" x14ac:dyDescent="0.25">
      <c r="B24" s="4" t="s">
        <v>35</v>
      </c>
      <c r="C24" s="41">
        <f>'Denuncias-Renuncias'!H24/'Denuncias-Renuncias'!$G24</f>
        <v>6.6755674232309744E-4</v>
      </c>
      <c r="D24" s="41">
        <f>'Denuncias-Renuncias'!I24/'Denuncias-Renuncias'!G24</f>
        <v>0</v>
      </c>
      <c r="E24" s="41">
        <f>'Denuncias-Renuncias'!J24/'Denuncias-Renuncias'!G24</f>
        <v>0.72763684913217619</v>
      </c>
      <c r="F24" s="41">
        <f>'Denuncias-Renuncias'!K24/'Denuncias-Renuncias'!G24</f>
        <v>3.5380507343124167E-2</v>
      </c>
      <c r="G24" s="41">
        <f>'Denuncias-Renuncias'!L24/'Denuncias-Renuncias'!G24</f>
        <v>9.1455273698264353E-2</v>
      </c>
      <c r="H24" s="41">
        <f>'Denuncias-Renuncias'!M24/'Denuncias-Renuncias'!G24</f>
        <v>6.9425901201602136E-2</v>
      </c>
      <c r="I24" s="41">
        <f>'Denuncias-Renuncias'!N24/'Denuncias-Renuncias'!G24</f>
        <v>7.5433911882510016E-2</v>
      </c>
    </row>
    <row r="25" spans="2:9" ht="20.100000000000001" customHeight="1" thickBot="1" x14ac:dyDescent="0.25">
      <c r="B25" s="4" t="s">
        <v>36</v>
      </c>
      <c r="C25" s="41">
        <f>'Denuncias-Renuncias'!H25/'Denuncias-Renuncias'!$G25</f>
        <v>0</v>
      </c>
      <c r="D25" s="41">
        <f>'Denuncias-Renuncias'!I25/'Denuncias-Renuncias'!G25</f>
        <v>0</v>
      </c>
      <c r="E25" s="41">
        <f>'Denuncias-Renuncias'!J25/'Denuncias-Renuncias'!G25</f>
        <v>0.70334928229665072</v>
      </c>
      <c r="F25" s="41">
        <f>'Denuncias-Renuncias'!K25/'Denuncias-Renuncias'!G25</f>
        <v>2.6315789473684209E-2</v>
      </c>
      <c r="G25" s="41">
        <f>'Denuncias-Renuncias'!L25/'Denuncias-Renuncias'!G25</f>
        <v>0.11244019138755981</v>
      </c>
      <c r="H25" s="41">
        <f>'Denuncias-Renuncias'!M25/'Denuncias-Renuncias'!G25</f>
        <v>0.11483253588516747</v>
      </c>
      <c r="I25" s="41">
        <f>'Denuncias-Renuncias'!N25/'Denuncias-Renuncias'!G25</f>
        <v>4.3062200956937802E-2</v>
      </c>
    </row>
    <row r="26" spans="2:9" ht="20.100000000000001" customHeight="1" thickBot="1" x14ac:dyDescent="0.25">
      <c r="B26" s="5" t="s">
        <v>37</v>
      </c>
      <c r="C26" s="41">
        <f>'Denuncias-Renuncias'!H26/'Denuncias-Renuncias'!$G26</f>
        <v>5.0566037735849056E-2</v>
      </c>
      <c r="D26" s="41">
        <f>'Denuncias-Renuncias'!I26/'Denuncias-Renuncias'!G26</f>
        <v>5.2830188679245287E-3</v>
      </c>
      <c r="E26" s="41">
        <f>'Denuncias-Renuncias'!J26/'Denuncias-Renuncias'!G26</f>
        <v>0.55396226415094341</v>
      </c>
      <c r="F26" s="41">
        <f>'Denuncias-Renuncias'!K26/'Denuncias-Renuncias'!G26</f>
        <v>9.8113207547169817E-3</v>
      </c>
      <c r="G26" s="41">
        <f>'Denuncias-Renuncias'!L26/'Denuncias-Renuncias'!G26</f>
        <v>0.28830188679245283</v>
      </c>
      <c r="H26" s="41">
        <f>'Denuncias-Renuncias'!M26/'Denuncias-Renuncias'!G26</f>
        <v>4.4528301886792451E-2</v>
      </c>
      <c r="I26" s="41">
        <f>'Denuncias-Renuncias'!N26/'Denuncias-Renuncias'!G26</f>
        <v>4.7547169811320754E-2</v>
      </c>
    </row>
    <row r="27" spans="2:9" ht="20.100000000000001" customHeight="1" thickBot="1" x14ac:dyDescent="0.25">
      <c r="B27" s="6" t="s">
        <v>38</v>
      </c>
      <c r="C27" s="41">
        <f>'Denuncias-Renuncias'!H27/'Denuncias-Renuncias'!$G27</f>
        <v>0</v>
      </c>
      <c r="D27" s="41">
        <f>'Denuncias-Renuncias'!I27/'Denuncias-Renuncias'!G27</f>
        <v>0</v>
      </c>
      <c r="E27" s="41">
        <f>'Denuncias-Renuncias'!J27/'Denuncias-Renuncias'!G27</f>
        <v>0.87378640776699024</v>
      </c>
      <c r="F27" s="41">
        <f>'Denuncias-Renuncias'!K27/'Denuncias-Renuncias'!G27</f>
        <v>0</v>
      </c>
      <c r="G27" s="41">
        <f>'Denuncias-Renuncias'!L27/'Denuncias-Renuncias'!G27</f>
        <v>0</v>
      </c>
      <c r="H27" s="41">
        <f>'Denuncias-Renuncias'!M27/'Denuncias-Renuncias'!G27</f>
        <v>0.12621359223300971</v>
      </c>
      <c r="I27" s="41">
        <f>'Denuncias-Renuncias'!N27/'Denuncias-Renuncias'!G27</f>
        <v>0</v>
      </c>
    </row>
    <row r="28" spans="2:9" ht="20.100000000000001" customHeight="1" thickBot="1" x14ac:dyDescent="0.25">
      <c r="B28" s="7" t="s">
        <v>39</v>
      </c>
      <c r="C28" s="42">
        <f>'Denuncias-Renuncias'!H28/'Denuncias-Renuncias'!$G28</f>
        <v>1.4412864018930329E-2</v>
      </c>
      <c r="D28" s="42">
        <f>'Denuncias-Renuncias'!I28/'Denuncias-Renuncias'!G28</f>
        <v>7.2602113528193819E-4</v>
      </c>
      <c r="E28" s="42">
        <f>'Denuncias-Renuncias'!J28/'Denuncias-Renuncias'!G28</f>
        <v>0.70348759041652098</v>
      </c>
      <c r="F28" s="42">
        <f>'Denuncias-Renuncias'!K28/'Denuncias-Renuncias'!G28</f>
        <v>1.9414342950872569E-2</v>
      </c>
      <c r="G28" s="42">
        <f>'Denuncias-Renuncias'!L28/'Denuncias-Renuncias'!G28</f>
        <v>0.13366855790690796</v>
      </c>
      <c r="H28" s="42">
        <f>'Denuncias-Renuncias'!M28/'Denuncias-Renuncias'!G28</f>
        <v>8.9139261609615744E-2</v>
      </c>
      <c r="I28" s="42">
        <f>'Denuncias-Renuncias'!N28/'Denuncias-Renuncias'!G28</f>
        <v>3.9151361961870447E-2</v>
      </c>
    </row>
  </sheetData>
  <mergeCells count="5">
    <mergeCell ref="C9:C10"/>
    <mergeCell ref="D9:D10"/>
    <mergeCell ref="E9:G9"/>
    <mergeCell ref="H9:H10"/>
    <mergeCell ref="I9:I10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I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9" width="18.875" customWidth="1"/>
    <col min="19" max="19" width="12.25" customWidth="1"/>
  </cols>
  <sheetData>
    <row r="9" spans="2:9" ht="41.25" customHeight="1" x14ac:dyDescent="0.2">
      <c r="B9" s="50"/>
      <c r="C9" s="88" t="s">
        <v>204</v>
      </c>
      <c r="D9" s="88"/>
      <c r="E9" s="88"/>
      <c r="F9" s="88"/>
      <c r="G9" s="88" t="s">
        <v>205</v>
      </c>
      <c r="H9" s="88"/>
      <c r="I9" s="88"/>
    </row>
    <row r="10" spans="2:9" ht="72" thickBot="1" x14ac:dyDescent="0.25">
      <c r="B10" s="38"/>
      <c r="C10" s="23" t="s">
        <v>206</v>
      </c>
      <c r="D10" s="23" t="s">
        <v>207</v>
      </c>
      <c r="E10" s="23" t="s">
        <v>208</v>
      </c>
      <c r="F10" s="23" t="s">
        <v>209</v>
      </c>
      <c r="G10" s="23" t="s">
        <v>210</v>
      </c>
      <c r="H10" s="23" t="s">
        <v>211</v>
      </c>
      <c r="I10" s="23" t="s">
        <v>212</v>
      </c>
    </row>
    <row r="11" spans="2:9" ht="20.100000000000001" customHeight="1" thickBot="1" x14ac:dyDescent="0.25">
      <c r="B11" s="3" t="s">
        <v>22</v>
      </c>
      <c r="C11" s="19">
        <v>81</v>
      </c>
      <c r="D11" s="19">
        <v>46</v>
      </c>
      <c r="E11" s="19">
        <v>81</v>
      </c>
      <c r="F11" s="19">
        <v>208</v>
      </c>
      <c r="G11" s="19">
        <v>2678</v>
      </c>
      <c r="H11" s="19">
        <v>37</v>
      </c>
      <c r="I11" s="19">
        <v>2715</v>
      </c>
    </row>
    <row r="12" spans="2:9" ht="20.100000000000001" customHeight="1" thickBot="1" x14ac:dyDescent="0.25">
      <c r="B12" s="4" t="s">
        <v>23</v>
      </c>
      <c r="C12" s="20">
        <v>5</v>
      </c>
      <c r="D12" s="20">
        <v>9</v>
      </c>
      <c r="E12" s="20">
        <v>8</v>
      </c>
      <c r="F12" s="20">
        <v>22</v>
      </c>
      <c r="G12" s="20">
        <v>355</v>
      </c>
      <c r="H12" s="20">
        <v>3</v>
      </c>
      <c r="I12" s="20">
        <v>358</v>
      </c>
    </row>
    <row r="13" spans="2:9" ht="20.100000000000001" customHeight="1" thickBot="1" x14ac:dyDescent="0.25">
      <c r="B13" s="4" t="s">
        <v>24</v>
      </c>
      <c r="C13" s="20">
        <v>1</v>
      </c>
      <c r="D13" s="20">
        <v>2</v>
      </c>
      <c r="E13" s="20">
        <v>0</v>
      </c>
      <c r="F13" s="20">
        <v>3</v>
      </c>
      <c r="G13" s="20">
        <v>184</v>
      </c>
      <c r="H13" s="20">
        <v>0</v>
      </c>
      <c r="I13" s="20">
        <v>184</v>
      </c>
    </row>
    <row r="14" spans="2:9" ht="20.100000000000001" customHeight="1" thickBot="1" x14ac:dyDescent="0.25">
      <c r="B14" s="4" t="s">
        <v>25</v>
      </c>
      <c r="C14" s="20">
        <v>6</v>
      </c>
      <c r="D14" s="20">
        <v>3</v>
      </c>
      <c r="E14" s="20">
        <v>5</v>
      </c>
      <c r="F14" s="20">
        <v>14</v>
      </c>
      <c r="G14" s="20">
        <v>579</v>
      </c>
      <c r="H14" s="20">
        <v>0</v>
      </c>
      <c r="I14" s="20">
        <v>579</v>
      </c>
    </row>
    <row r="15" spans="2:9" ht="20.100000000000001" customHeight="1" thickBot="1" x14ac:dyDescent="0.25">
      <c r="B15" s="4" t="s">
        <v>26</v>
      </c>
      <c r="C15" s="20">
        <v>67</v>
      </c>
      <c r="D15" s="20">
        <v>44</v>
      </c>
      <c r="E15" s="20">
        <v>24</v>
      </c>
      <c r="F15" s="20">
        <v>135</v>
      </c>
      <c r="G15" s="20">
        <v>670</v>
      </c>
      <c r="H15" s="20">
        <v>10</v>
      </c>
      <c r="I15" s="20">
        <v>680</v>
      </c>
    </row>
    <row r="16" spans="2:9" ht="20.100000000000001" customHeight="1" thickBot="1" x14ac:dyDescent="0.25">
      <c r="B16" s="4" t="s">
        <v>27</v>
      </c>
      <c r="C16" s="20">
        <v>0</v>
      </c>
      <c r="D16" s="20">
        <v>10</v>
      </c>
      <c r="E16" s="20">
        <v>1</v>
      </c>
      <c r="F16" s="20">
        <v>11</v>
      </c>
      <c r="G16" s="20">
        <v>166</v>
      </c>
      <c r="H16" s="20">
        <v>8</v>
      </c>
      <c r="I16" s="20">
        <v>174</v>
      </c>
    </row>
    <row r="17" spans="2:9" ht="20.100000000000001" customHeight="1" thickBot="1" x14ac:dyDescent="0.25">
      <c r="B17" s="4" t="s">
        <v>28</v>
      </c>
      <c r="C17" s="20">
        <v>3</v>
      </c>
      <c r="D17" s="20">
        <v>24</v>
      </c>
      <c r="E17" s="20">
        <v>1</v>
      </c>
      <c r="F17" s="20">
        <v>28</v>
      </c>
      <c r="G17" s="20">
        <v>485</v>
      </c>
      <c r="H17" s="20">
        <v>0</v>
      </c>
      <c r="I17" s="20">
        <v>485</v>
      </c>
    </row>
    <row r="18" spans="2:9" ht="20.100000000000001" customHeight="1" thickBot="1" x14ac:dyDescent="0.25">
      <c r="B18" s="4" t="s">
        <v>29</v>
      </c>
      <c r="C18" s="20">
        <v>22</v>
      </c>
      <c r="D18" s="20">
        <v>3</v>
      </c>
      <c r="E18" s="20">
        <v>1</v>
      </c>
      <c r="F18" s="20">
        <v>26</v>
      </c>
      <c r="G18" s="20">
        <v>471</v>
      </c>
      <c r="H18" s="20">
        <v>5</v>
      </c>
      <c r="I18" s="20">
        <v>476</v>
      </c>
    </row>
    <row r="19" spans="2:9" ht="20.100000000000001" customHeight="1" thickBot="1" x14ac:dyDescent="0.25">
      <c r="B19" s="4" t="s">
        <v>30</v>
      </c>
      <c r="C19" s="20">
        <v>68</v>
      </c>
      <c r="D19" s="20">
        <v>45</v>
      </c>
      <c r="E19" s="20">
        <v>14</v>
      </c>
      <c r="F19" s="20">
        <v>127</v>
      </c>
      <c r="G19" s="20">
        <v>2000</v>
      </c>
      <c r="H19" s="20">
        <v>48</v>
      </c>
      <c r="I19" s="20">
        <v>2048</v>
      </c>
    </row>
    <row r="20" spans="2:9" ht="20.100000000000001" customHeight="1" thickBot="1" x14ac:dyDescent="0.25">
      <c r="B20" s="4" t="s">
        <v>31</v>
      </c>
      <c r="C20" s="20">
        <v>47</v>
      </c>
      <c r="D20" s="20">
        <v>91</v>
      </c>
      <c r="E20" s="20">
        <v>88</v>
      </c>
      <c r="F20" s="20">
        <v>226</v>
      </c>
      <c r="G20" s="20">
        <v>1719</v>
      </c>
      <c r="H20" s="20">
        <v>10</v>
      </c>
      <c r="I20" s="20">
        <v>1729</v>
      </c>
    </row>
    <row r="21" spans="2:9" ht="20.100000000000001" customHeight="1" thickBot="1" x14ac:dyDescent="0.25">
      <c r="B21" s="4" t="s">
        <v>32</v>
      </c>
      <c r="C21" s="20">
        <v>3</v>
      </c>
      <c r="D21" s="20">
        <v>17</v>
      </c>
      <c r="E21" s="20">
        <v>23</v>
      </c>
      <c r="F21" s="20">
        <v>43</v>
      </c>
      <c r="G21" s="20">
        <v>228</v>
      </c>
      <c r="H21" s="20">
        <v>0</v>
      </c>
      <c r="I21" s="20">
        <v>228</v>
      </c>
    </row>
    <row r="22" spans="2:9" ht="20.100000000000001" customHeight="1" thickBot="1" x14ac:dyDescent="0.25">
      <c r="B22" s="4" t="s">
        <v>33</v>
      </c>
      <c r="C22" s="20">
        <v>10</v>
      </c>
      <c r="D22" s="20">
        <v>5</v>
      </c>
      <c r="E22" s="20">
        <v>0</v>
      </c>
      <c r="F22" s="20">
        <v>15</v>
      </c>
      <c r="G22" s="20">
        <v>612</v>
      </c>
      <c r="H22" s="20">
        <v>3</v>
      </c>
      <c r="I22" s="20">
        <v>615</v>
      </c>
    </row>
    <row r="23" spans="2:9" ht="20.100000000000001" customHeight="1" thickBot="1" x14ac:dyDescent="0.25">
      <c r="B23" s="4" t="s">
        <v>34</v>
      </c>
      <c r="C23" s="20">
        <v>48</v>
      </c>
      <c r="D23" s="20">
        <v>56</v>
      </c>
      <c r="E23" s="20">
        <v>8</v>
      </c>
      <c r="F23" s="20">
        <v>112</v>
      </c>
      <c r="G23" s="20">
        <v>2690</v>
      </c>
      <c r="H23" s="20">
        <v>9</v>
      </c>
      <c r="I23" s="20">
        <v>2699</v>
      </c>
    </row>
    <row r="24" spans="2:9" ht="20.100000000000001" customHeight="1" thickBot="1" x14ac:dyDescent="0.25">
      <c r="B24" s="4" t="s">
        <v>35</v>
      </c>
      <c r="C24" s="20">
        <v>0</v>
      </c>
      <c r="D24" s="20">
        <v>0</v>
      </c>
      <c r="E24" s="20">
        <v>1</v>
      </c>
      <c r="F24" s="20">
        <v>1</v>
      </c>
      <c r="G24" s="20">
        <v>608</v>
      </c>
      <c r="H24" s="20">
        <v>7</v>
      </c>
      <c r="I24" s="20">
        <v>615</v>
      </c>
    </row>
    <row r="25" spans="2:9" ht="20.100000000000001" customHeight="1" thickBot="1" x14ac:dyDescent="0.25">
      <c r="B25" s="4" t="s">
        <v>36</v>
      </c>
      <c r="C25" s="20">
        <v>3</v>
      </c>
      <c r="D25" s="20">
        <v>6</v>
      </c>
      <c r="E25" s="20">
        <v>11</v>
      </c>
      <c r="F25" s="20">
        <v>20</v>
      </c>
      <c r="G25" s="20">
        <v>156</v>
      </c>
      <c r="H25" s="20">
        <v>1</v>
      </c>
      <c r="I25" s="20">
        <v>157</v>
      </c>
    </row>
    <row r="26" spans="2:9" ht="20.100000000000001" customHeight="1" thickBot="1" x14ac:dyDescent="0.25">
      <c r="B26" s="5" t="s">
        <v>37</v>
      </c>
      <c r="C26" s="20">
        <v>2</v>
      </c>
      <c r="D26" s="20">
        <v>8</v>
      </c>
      <c r="E26" s="20">
        <v>0</v>
      </c>
      <c r="F26" s="20">
        <v>10</v>
      </c>
      <c r="G26" s="20">
        <v>454</v>
      </c>
      <c r="H26" s="20">
        <v>27</v>
      </c>
      <c r="I26" s="20">
        <v>481</v>
      </c>
    </row>
    <row r="27" spans="2:9" ht="20.100000000000001" customHeight="1" thickBot="1" x14ac:dyDescent="0.25">
      <c r="B27" s="6" t="s">
        <v>38</v>
      </c>
      <c r="C27" s="21">
        <v>0</v>
      </c>
      <c r="D27" s="21">
        <v>0</v>
      </c>
      <c r="E27" s="21">
        <v>0</v>
      </c>
      <c r="F27" s="21">
        <v>0</v>
      </c>
      <c r="G27" s="21">
        <v>20</v>
      </c>
      <c r="H27" s="21">
        <v>0</v>
      </c>
      <c r="I27" s="21">
        <v>20</v>
      </c>
    </row>
    <row r="28" spans="2:9" ht="20.100000000000001" customHeight="1" thickBot="1" x14ac:dyDescent="0.25">
      <c r="B28" s="7" t="s">
        <v>39</v>
      </c>
      <c r="C28" s="9">
        <f>SUM(C11:C27)</f>
        <v>366</v>
      </c>
      <c r="D28" s="9">
        <f t="shared" ref="D28:I28" si="0">SUM(D11:D27)</f>
        <v>369</v>
      </c>
      <c r="E28" s="9">
        <f t="shared" si="0"/>
        <v>266</v>
      </c>
      <c r="F28" s="9">
        <f t="shared" si="0"/>
        <v>1001</v>
      </c>
      <c r="G28" s="9">
        <f t="shared" si="0"/>
        <v>14075</v>
      </c>
      <c r="H28" s="9">
        <f t="shared" si="0"/>
        <v>168</v>
      </c>
      <c r="I28" s="9">
        <f t="shared" si="0"/>
        <v>14243</v>
      </c>
    </row>
    <row r="29" spans="2:9" x14ac:dyDescent="0.2">
      <c r="C29" s="62"/>
      <c r="D29" s="62"/>
      <c r="E29" s="62"/>
      <c r="F29" s="62"/>
      <c r="G29" s="62"/>
      <c r="H29" s="62"/>
      <c r="I29" s="62"/>
    </row>
  </sheetData>
  <mergeCells count="2">
    <mergeCell ref="C9:F9"/>
    <mergeCell ref="G9:I9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K55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8" width="15" customWidth="1"/>
    <col min="9" max="11" width="15" hidden="1" customWidth="1"/>
    <col min="19" max="19" width="12.25" customWidth="1"/>
  </cols>
  <sheetData>
    <row r="7" spans="2:8" ht="46.5" customHeight="1" x14ac:dyDescent="0.2"/>
    <row r="9" spans="2:8" ht="41.25" customHeight="1" x14ac:dyDescent="0.2">
      <c r="B9" s="51"/>
      <c r="C9" s="103" t="s">
        <v>213</v>
      </c>
      <c r="D9" s="104"/>
      <c r="E9" s="104"/>
      <c r="F9" s="104"/>
      <c r="G9" s="104"/>
      <c r="H9" s="105"/>
    </row>
    <row r="10" spans="2:8" ht="41.25" customHeight="1" x14ac:dyDescent="0.2">
      <c r="B10" s="51"/>
      <c r="C10" s="89" t="s">
        <v>214</v>
      </c>
      <c r="D10" s="89"/>
      <c r="E10" s="89" t="s">
        <v>215</v>
      </c>
      <c r="F10" s="89"/>
      <c r="G10" s="89" t="s">
        <v>216</v>
      </c>
      <c r="H10" s="89" t="s">
        <v>75</v>
      </c>
    </row>
    <row r="11" spans="2:8" ht="41.25" customHeight="1" x14ac:dyDescent="0.2">
      <c r="B11" s="51"/>
      <c r="C11" s="16" t="s">
        <v>217</v>
      </c>
      <c r="D11" s="16" t="s">
        <v>218</v>
      </c>
      <c r="E11" s="16" t="s">
        <v>219</v>
      </c>
      <c r="F11" s="16" t="s">
        <v>220</v>
      </c>
      <c r="G11" s="89"/>
      <c r="H11" s="89"/>
    </row>
    <row r="12" spans="2:8" ht="20.100000000000001" customHeight="1" thickBot="1" x14ac:dyDescent="0.25">
      <c r="B12" s="3" t="s">
        <v>22</v>
      </c>
      <c r="C12" s="56">
        <f t="shared" ref="C12:C29" si="0">+C37/K37</f>
        <v>2.4366606673127511E-2</v>
      </c>
      <c r="D12" s="56">
        <f t="shared" ref="D12:D29" si="1">+D37/K37</f>
        <v>0.13969264848400942</v>
      </c>
      <c r="E12" s="56">
        <f t="shared" ref="E12:E29" si="2">+E37/K37</f>
        <v>2.8796898795514329E-2</v>
      </c>
      <c r="F12" s="56">
        <f t="shared" ref="F12:F29" si="3">+F37/K37</f>
        <v>0.37588259725875672</v>
      </c>
      <c r="G12" s="56">
        <f t="shared" ref="G12:G29" si="4">+G37/K37</f>
        <v>0.2237297521805344</v>
      </c>
      <c r="H12" s="56">
        <f>1-C12-D12-E12-F12-G12</f>
        <v>0.20753149660805767</v>
      </c>
    </row>
    <row r="13" spans="2:8" ht="20.100000000000001" customHeight="1" thickBot="1" x14ac:dyDescent="0.25">
      <c r="B13" s="4" t="s">
        <v>23</v>
      </c>
      <c r="C13" s="56">
        <f t="shared" si="0"/>
        <v>2.6402640264026403E-2</v>
      </c>
      <c r="D13" s="56">
        <f t="shared" si="1"/>
        <v>0.14851485148514851</v>
      </c>
      <c r="E13" s="56">
        <f t="shared" si="2"/>
        <v>2.4202420242024202E-2</v>
      </c>
      <c r="F13" s="56">
        <f t="shared" si="3"/>
        <v>0.39383938393839385</v>
      </c>
      <c r="G13" s="56">
        <f t="shared" si="4"/>
        <v>0.14631463146314633</v>
      </c>
      <c r="H13" s="56">
        <f t="shared" ref="H13:H29" si="5">1-C13-D13-E13-F13-G13</f>
        <v>0.26072607260726066</v>
      </c>
    </row>
    <row r="14" spans="2:8" ht="20.100000000000001" customHeight="1" thickBot="1" x14ac:dyDescent="0.25">
      <c r="B14" s="4" t="s">
        <v>24</v>
      </c>
      <c r="C14" s="56">
        <f t="shared" si="0"/>
        <v>2.2304832713754646E-2</v>
      </c>
      <c r="D14" s="56">
        <f t="shared" si="1"/>
        <v>0.10966542750929369</v>
      </c>
      <c r="E14" s="56">
        <f t="shared" si="2"/>
        <v>5.5762081784386614E-3</v>
      </c>
      <c r="F14" s="56">
        <f t="shared" si="3"/>
        <v>0.34200743494423791</v>
      </c>
      <c r="G14" s="56">
        <f t="shared" si="4"/>
        <v>0.26765799256505574</v>
      </c>
      <c r="H14" s="56">
        <f t="shared" si="5"/>
        <v>0.25278810408921948</v>
      </c>
    </row>
    <row r="15" spans="2:8" ht="20.100000000000001" customHeight="1" thickBot="1" x14ac:dyDescent="0.25">
      <c r="B15" s="4" t="s">
        <v>25</v>
      </c>
      <c r="C15" s="56">
        <f t="shared" si="0"/>
        <v>1.4832162373145981E-2</v>
      </c>
      <c r="D15" s="56">
        <f t="shared" si="1"/>
        <v>0.13036690085870414</v>
      </c>
      <c r="E15" s="56">
        <f t="shared" si="2"/>
        <v>1.092896174863388E-2</v>
      </c>
      <c r="F15" s="56">
        <f t="shared" si="3"/>
        <v>0.45199063231850117</v>
      </c>
      <c r="G15" s="56">
        <f t="shared" si="4"/>
        <v>0.12724434035909446</v>
      </c>
      <c r="H15" s="56">
        <f t="shared" si="5"/>
        <v>0.26463700234192034</v>
      </c>
    </row>
    <row r="16" spans="2:8" ht="20.100000000000001" customHeight="1" thickBot="1" x14ac:dyDescent="0.25">
      <c r="B16" s="4" t="s">
        <v>26</v>
      </c>
      <c r="C16" s="56">
        <f t="shared" si="0"/>
        <v>3.4679089026915112E-2</v>
      </c>
      <c r="D16" s="56">
        <f t="shared" si="1"/>
        <v>0.29503105590062112</v>
      </c>
      <c r="E16" s="56">
        <f t="shared" si="2"/>
        <v>6.9875776397515521E-2</v>
      </c>
      <c r="F16" s="56">
        <f t="shared" si="3"/>
        <v>0.35196687370600416</v>
      </c>
      <c r="G16" s="56">
        <f t="shared" si="4"/>
        <v>0.11180124223602485</v>
      </c>
      <c r="H16" s="56">
        <f t="shared" si="5"/>
        <v>0.13664596273291935</v>
      </c>
    </row>
    <row r="17" spans="2:8" ht="20.100000000000001" customHeight="1" thickBot="1" x14ac:dyDescent="0.25">
      <c r="B17" s="4" t="s">
        <v>27</v>
      </c>
      <c r="C17" s="56">
        <f t="shared" si="0"/>
        <v>1.0471204188481676E-2</v>
      </c>
      <c r="D17" s="56">
        <f t="shared" si="1"/>
        <v>0.12303664921465969</v>
      </c>
      <c r="E17" s="56">
        <f t="shared" si="2"/>
        <v>2.8795811518324606E-2</v>
      </c>
      <c r="F17" s="56">
        <f t="shared" si="3"/>
        <v>0.45549738219895286</v>
      </c>
      <c r="G17" s="56">
        <f t="shared" si="4"/>
        <v>0.24083769633507854</v>
      </c>
      <c r="H17" s="56">
        <f t="shared" si="5"/>
        <v>0.14136125654450263</v>
      </c>
    </row>
    <row r="18" spans="2:8" ht="20.100000000000001" customHeight="1" thickBot="1" x14ac:dyDescent="0.25">
      <c r="B18" s="4" t="s">
        <v>28</v>
      </c>
      <c r="C18" s="56">
        <f t="shared" si="0"/>
        <v>2.5104602510460251E-2</v>
      </c>
      <c r="D18" s="56">
        <f t="shared" si="1"/>
        <v>0.10627615062761506</v>
      </c>
      <c r="E18" s="56">
        <f t="shared" si="2"/>
        <v>2.3430962343096235E-2</v>
      </c>
      <c r="F18" s="56">
        <f t="shared" si="3"/>
        <v>0.40585774058577406</v>
      </c>
      <c r="G18" s="56">
        <f t="shared" si="4"/>
        <v>0.29121338912133893</v>
      </c>
      <c r="H18" s="56">
        <f t="shared" si="5"/>
        <v>0.14811715481171545</v>
      </c>
    </row>
    <row r="19" spans="2:8" ht="20.100000000000001" customHeight="1" thickBot="1" x14ac:dyDescent="0.25">
      <c r="B19" s="4" t="s">
        <v>29</v>
      </c>
      <c r="C19" s="56">
        <f t="shared" si="0"/>
        <v>1.9700551615445233E-2</v>
      </c>
      <c r="D19" s="56">
        <f t="shared" si="1"/>
        <v>0.14263199369582349</v>
      </c>
      <c r="E19" s="56">
        <f t="shared" si="2"/>
        <v>2.048857368006304E-2</v>
      </c>
      <c r="F19" s="56">
        <f t="shared" si="3"/>
        <v>0.37509850275807721</v>
      </c>
      <c r="G19" s="56">
        <f t="shared" si="4"/>
        <v>0.23246650906225375</v>
      </c>
      <c r="H19" s="56">
        <f t="shared" si="5"/>
        <v>0.20961386918833724</v>
      </c>
    </row>
    <row r="20" spans="2:8" ht="20.100000000000001" customHeight="1" thickBot="1" x14ac:dyDescent="0.25">
      <c r="B20" s="4" t="s">
        <v>30</v>
      </c>
      <c r="C20" s="56">
        <f t="shared" si="0"/>
        <v>1.6616616616616616E-2</v>
      </c>
      <c r="D20" s="56">
        <f t="shared" si="1"/>
        <v>6.1861861861861864E-2</v>
      </c>
      <c r="E20" s="56">
        <f t="shared" si="2"/>
        <v>2.5425425425425426E-2</v>
      </c>
      <c r="F20" s="56">
        <f t="shared" si="3"/>
        <v>0.41001001001001003</v>
      </c>
      <c r="G20" s="56">
        <f t="shared" si="4"/>
        <v>0.32732732732732733</v>
      </c>
      <c r="H20" s="56">
        <f t="shared" si="5"/>
        <v>0.15875875875875872</v>
      </c>
    </row>
    <row r="21" spans="2:8" ht="20.100000000000001" customHeight="1" thickBot="1" x14ac:dyDescent="0.25">
      <c r="B21" s="4" t="s">
        <v>31</v>
      </c>
      <c r="C21" s="56">
        <f t="shared" si="0"/>
        <v>2.6136572795877049E-2</v>
      </c>
      <c r="D21" s="56">
        <f t="shared" si="1"/>
        <v>0.13896558071047305</v>
      </c>
      <c r="E21" s="56">
        <f t="shared" si="2"/>
        <v>4.1597644027240935E-2</v>
      </c>
      <c r="F21" s="56">
        <f t="shared" si="3"/>
        <v>0.31824038284557332</v>
      </c>
      <c r="G21" s="56">
        <f t="shared" si="4"/>
        <v>0.21995214430333149</v>
      </c>
      <c r="H21" s="56">
        <f t="shared" si="5"/>
        <v>0.25510767531750417</v>
      </c>
    </row>
    <row r="22" spans="2:8" ht="20.100000000000001" customHeight="1" thickBot="1" x14ac:dyDescent="0.25">
      <c r="B22" s="4" t="s">
        <v>32</v>
      </c>
      <c r="C22" s="56">
        <f t="shared" si="0"/>
        <v>1.7699115044247787E-2</v>
      </c>
      <c r="D22" s="56">
        <f t="shared" si="1"/>
        <v>0.19823008849557522</v>
      </c>
      <c r="E22" s="56">
        <f t="shared" si="2"/>
        <v>7.6106194690265486E-2</v>
      </c>
      <c r="F22" s="56">
        <f t="shared" si="3"/>
        <v>0.40353982300884955</v>
      </c>
      <c r="G22" s="56">
        <f t="shared" si="4"/>
        <v>0.20176991150442478</v>
      </c>
      <c r="H22" s="56">
        <f t="shared" si="5"/>
        <v>0.10265486725663717</v>
      </c>
    </row>
    <row r="23" spans="2:8" ht="20.100000000000001" customHeight="1" thickBot="1" x14ac:dyDescent="0.25">
      <c r="B23" s="4" t="s">
        <v>33</v>
      </c>
      <c r="C23" s="56">
        <f t="shared" si="0"/>
        <v>3.1626506024096383E-2</v>
      </c>
      <c r="D23" s="56">
        <f t="shared" si="1"/>
        <v>0.15436746987951808</v>
      </c>
      <c r="E23" s="56">
        <f t="shared" si="2"/>
        <v>1.1295180722891566E-2</v>
      </c>
      <c r="F23" s="56">
        <f t="shared" si="3"/>
        <v>0.4631024096385542</v>
      </c>
      <c r="G23" s="56">
        <f t="shared" si="4"/>
        <v>0.21310240963855423</v>
      </c>
      <c r="H23" s="56">
        <f t="shared" si="5"/>
        <v>0.12650602409638553</v>
      </c>
    </row>
    <row r="24" spans="2:8" ht="20.100000000000001" customHeight="1" thickBot="1" x14ac:dyDescent="0.25">
      <c r="B24" s="4" t="s">
        <v>34</v>
      </c>
      <c r="C24" s="56">
        <f t="shared" si="0"/>
        <v>1.5222279882373293E-2</v>
      </c>
      <c r="D24" s="56">
        <f t="shared" si="1"/>
        <v>4.4282996021449576E-2</v>
      </c>
      <c r="E24" s="56">
        <f t="shared" si="2"/>
        <v>1.9373810759384189E-2</v>
      </c>
      <c r="F24" s="56">
        <f t="shared" si="3"/>
        <v>0.46687424321051724</v>
      </c>
      <c r="G24" s="56">
        <f t="shared" si="4"/>
        <v>0.2598166407195987</v>
      </c>
      <c r="H24" s="56">
        <f t="shared" si="5"/>
        <v>0.19443002940667697</v>
      </c>
    </row>
    <row r="25" spans="2:8" ht="20.100000000000001" customHeight="1" thickBot="1" x14ac:dyDescent="0.25">
      <c r="B25" s="4" t="s">
        <v>35</v>
      </c>
      <c r="C25" s="56">
        <f t="shared" si="0"/>
        <v>7.4224021592442643E-3</v>
      </c>
      <c r="D25" s="56">
        <f t="shared" si="1"/>
        <v>0.18488529014844804</v>
      </c>
      <c r="E25" s="56">
        <f t="shared" si="2"/>
        <v>6.7476383265856947E-4</v>
      </c>
      <c r="F25" s="56">
        <f t="shared" si="3"/>
        <v>0.41497975708502022</v>
      </c>
      <c r="G25" s="56">
        <f t="shared" si="4"/>
        <v>0.19163292847503374</v>
      </c>
      <c r="H25" s="56">
        <f t="shared" si="5"/>
        <v>0.20040485829959523</v>
      </c>
    </row>
    <row r="26" spans="2:8" ht="20.100000000000001" customHeight="1" thickBot="1" x14ac:dyDescent="0.25">
      <c r="B26" s="4" t="s">
        <v>36</v>
      </c>
      <c r="C26" s="56">
        <f t="shared" si="0"/>
        <v>5.7915057915057912E-3</v>
      </c>
      <c r="D26" s="56">
        <f t="shared" si="1"/>
        <v>9.2664092664092659E-2</v>
      </c>
      <c r="E26" s="56">
        <f t="shared" si="2"/>
        <v>3.8610038610038609E-2</v>
      </c>
      <c r="F26" s="56">
        <f t="shared" si="3"/>
        <v>0.30308880308880309</v>
      </c>
      <c r="G26" s="56">
        <f t="shared" si="4"/>
        <v>0.24710424710424711</v>
      </c>
      <c r="H26" s="56">
        <f t="shared" si="5"/>
        <v>0.31274131274131273</v>
      </c>
    </row>
    <row r="27" spans="2:8" ht="20.100000000000001" customHeight="1" thickBot="1" x14ac:dyDescent="0.25">
      <c r="B27" s="5" t="s">
        <v>37</v>
      </c>
      <c r="C27" s="56">
        <f t="shared" si="0"/>
        <v>1.0393466963622866E-2</v>
      </c>
      <c r="D27" s="56">
        <f t="shared" si="1"/>
        <v>0.17520415738678544</v>
      </c>
      <c r="E27" s="56">
        <f t="shared" si="2"/>
        <v>7.4239049740163323E-3</v>
      </c>
      <c r="F27" s="56">
        <f t="shared" si="3"/>
        <v>0.35708982925018562</v>
      </c>
      <c r="G27" s="56">
        <f t="shared" si="4"/>
        <v>0.25463994060876022</v>
      </c>
      <c r="H27" s="56">
        <f t="shared" si="5"/>
        <v>0.19524870081662954</v>
      </c>
    </row>
    <row r="28" spans="2:8" ht="20.100000000000001" customHeight="1" thickBot="1" x14ac:dyDescent="0.25">
      <c r="B28" s="6" t="s">
        <v>38</v>
      </c>
      <c r="C28" s="56">
        <f t="shared" si="0"/>
        <v>5.2631578947368418E-2</v>
      </c>
      <c r="D28" s="56">
        <f t="shared" si="1"/>
        <v>0.25438596491228072</v>
      </c>
      <c r="E28" s="56">
        <f t="shared" si="2"/>
        <v>0</v>
      </c>
      <c r="F28" s="56">
        <f t="shared" si="3"/>
        <v>0.17543859649122806</v>
      </c>
      <c r="G28" s="56">
        <f t="shared" si="4"/>
        <v>0.25438596491228072</v>
      </c>
      <c r="H28" s="56">
        <f t="shared" si="5"/>
        <v>0.26315789473684215</v>
      </c>
    </row>
    <row r="29" spans="2:8" ht="20.100000000000001" customHeight="1" thickBot="1" x14ac:dyDescent="0.25">
      <c r="B29" s="7" t="s">
        <v>39</v>
      </c>
      <c r="C29" s="57">
        <f t="shared" si="0"/>
        <v>2.0831037143172047E-2</v>
      </c>
      <c r="D29" s="57">
        <f t="shared" si="1"/>
        <v>0.12451780006613028</v>
      </c>
      <c r="E29" s="57">
        <f t="shared" si="2"/>
        <v>2.7581836217348176E-2</v>
      </c>
      <c r="F29" s="57">
        <f t="shared" si="3"/>
        <v>0.39245563760608398</v>
      </c>
      <c r="G29" s="57">
        <f t="shared" si="4"/>
        <v>0.23476248208971673</v>
      </c>
      <c r="H29" s="57">
        <f t="shared" si="5"/>
        <v>0.1998512068775487</v>
      </c>
    </row>
    <row r="30" spans="2:8" x14ac:dyDescent="0.2">
      <c r="B30" s="54"/>
      <c r="C30" s="55"/>
      <c r="D30" s="55"/>
      <c r="E30" s="55"/>
      <c r="F30" s="55"/>
      <c r="G30" s="55"/>
      <c r="H30" s="55"/>
    </row>
    <row r="31" spans="2:8" x14ac:dyDescent="0.2">
      <c r="B31" s="54"/>
      <c r="C31" s="55"/>
      <c r="D31" s="55"/>
      <c r="E31" s="55"/>
      <c r="F31" s="55"/>
      <c r="G31" s="55"/>
      <c r="H31" s="55"/>
    </row>
    <row r="32" spans="2:8" x14ac:dyDescent="0.2">
      <c r="B32" s="54"/>
      <c r="C32" s="55"/>
      <c r="D32" s="55"/>
      <c r="E32" s="55"/>
      <c r="F32" s="55"/>
      <c r="G32" s="55"/>
      <c r="H32" s="55"/>
    </row>
    <row r="33" spans="2:11" x14ac:dyDescent="0.2">
      <c r="B33" s="10"/>
      <c r="C33" s="10"/>
      <c r="D33" s="10"/>
      <c r="E33" s="10"/>
      <c r="F33" s="10"/>
      <c r="G33" s="10"/>
      <c r="H33" s="10"/>
    </row>
    <row r="34" spans="2:11" ht="41.25" customHeight="1" x14ac:dyDescent="0.2">
      <c r="B34" s="51"/>
      <c r="C34" s="106" t="s">
        <v>221</v>
      </c>
      <c r="D34" s="107"/>
      <c r="E34" s="107"/>
      <c r="F34" s="107"/>
      <c r="G34" s="107"/>
      <c r="H34" s="52"/>
    </row>
    <row r="35" spans="2:11" ht="41.25" customHeight="1" x14ac:dyDescent="0.2">
      <c r="B35" s="51"/>
      <c r="C35" s="89" t="s">
        <v>214</v>
      </c>
      <c r="D35" s="89"/>
      <c r="E35" s="89" t="s">
        <v>215</v>
      </c>
      <c r="F35" s="89"/>
      <c r="G35" s="89" t="s">
        <v>216</v>
      </c>
      <c r="H35" s="108"/>
    </row>
    <row r="36" spans="2:11" ht="41.25" customHeight="1" thickBot="1" x14ac:dyDescent="0.25">
      <c r="B36" s="51"/>
      <c r="C36" s="16" t="s">
        <v>217</v>
      </c>
      <c r="D36" s="16" t="s">
        <v>218</v>
      </c>
      <c r="E36" s="16" t="s">
        <v>219</v>
      </c>
      <c r="F36" s="16" t="s">
        <v>220</v>
      </c>
      <c r="G36" s="89"/>
      <c r="H36" s="108"/>
      <c r="I36" s="16" t="s">
        <v>222</v>
      </c>
      <c r="J36" s="16" t="s">
        <v>223</v>
      </c>
      <c r="K36" s="58" t="s">
        <v>52</v>
      </c>
    </row>
    <row r="37" spans="2:11" ht="20.100000000000001" customHeight="1" thickBot="1" x14ac:dyDescent="0.25">
      <c r="B37" s="3" t="s">
        <v>22</v>
      </c>
      <c r="C37" s="19">
        <v>176</v>
      </c>
      <c r="D37" s="19">
        <v>1009</v>
      </c>
      <c r="E37" s="19">
        <v>208</v>
      </c>
      <c r="F37" s="19">
        <v>2715</v>
      </c>
      <c r="G37" s="19">
        <v>1616</v>
      </c>
      <c r="H37" s="53"/>
      <c r="I37" s="33">
        <v>5611</v>
      </c>
      <c r="J37" s="33">
        <v>4</v>
      </c>
      <c r="K37" s="33">
        <f>I37-J37+G37</f>
        <v>7223</v>
      </c>
    </row>
    <row r="38" spans="2:11" ht="20.100000000000001" customHeight="1" thickBot="1" x14ac:dyDescent="0.25">
      <c r="B38" s="4" t="s">
        <v>23</v>
      </c>
      <c r="C38" s="20">
        <v>24</v>
      </c>
      <c r="D38" s="20">
        <v>135</v>
      </c>
      <c r="E38" s="20">
        <v>22</v>
      </c>
      <c r="F38" s="20">
        <v>358</v>
      </c>
      <c r="G38" s="20">
        <v>133</v>
      </c>
      <c r="H38" s="53"/>
      <c r="I38" s="33">
        <v>776</v>
      </c>
      <c r="J38" s="33">
        <v>0</v>
      </c>
      <c r="K38" s="33">
        <f t="shared" ref="K38:K54" si="6">I38-J38+G38</f>
        <v>909</v>
      </c>
    </row>
    <row r="39" spans="2:11" ht="20.100000000000001" customHeight="1" thickBot="1" x14ac:dyDescent="0.25">
      <c r="B39" s="4" t="s">
        <v>24</v>
      </c>
      <c r="C39" s="20">
        <v>12</v>
      </c>
      <c r="D39" s="20">
        <v>59</v>
      </c>
      <c r="E39" s="20">
        <v>3</v>
      </c>
      <c r="F39" s="20">
        <v>184</v>
      </c>
      <c r="G39" s="20">
        <v>144</v>
      </c>
      <c r="H39" s="53"/>
      <c r="I39" s="33">
        <v>394</v>
      </c>
      <c r="J39" s="33">
        <v>0</v>
      </c>
      <c r="K39" s="33">
        <f t="shared" si="6"/>
        <v>538</v>
      </c>
    </row>
    <row r="40" spans="2:11" ht="20.100000000000001" customHeight="1" thickBot="1" x14ac:dyDescent="0.25">
      <c r="B40" s="4" t="s">
        <v>25</v>
      </c>
      <c r="C40" s="20">
        <v>19</v>
      </c>
      <c r="D40" s="20">
        <v>167</v>
      </c>
      <c r="E40" s="20">
        <v>14</v>
      </c>
      <c r="F40" s="20">
        <v>579</v>
      </c>
      <c r="G40" s="20">
        <v>163</v>
      </c>
      <c r="H40" s="53"/>
      <c r="I40" s="33">
        <v>1118</v>
      </c>
      <c r="J40" s="33">
        <v>0</v>
      </c>
      <c r="K40" s="33">
        <f t="shared" si="6"/>
        <v>1281</v>
      </c>
    </row>
    <row r="41" spans="2:11" ht="20.100000000000001" customHeight="1" thickBot="1" x14ac:dyDescent="0.25">
      <c r="B41" s="4" t="s">
        <v>26</v>
      </c>
      <c r="C41" s="20">
        <v>67</v>
      </c>
      <c r="D41" s="20">
        <v>570</v>
      </c>
      <c r="E41" s="20">
        <v>135</v>
      </c>
      <c r="F41" s="20">
        <v>680</v>
      </c>
      <c r="G41" s="20">
        <v>216</v>
      </c>
      <c r="H41" s="53"/>
      <c r="I41" s="33">
        <v>1717</v>
      </c>
      <c r="J41" s="33">
        <v>1</v>
      </c>
      <c r="K41" s="33">
        <f t="shared" si="6"/>
        <v>1932</v>
      </c>
    </row>
    <row r="42" spans="2:11" ht="20.100000000000001" customHeight="1" thickBot="1" x14ac:dyDescent="0.25">
      <c r="B42" s="4" t="s">
        <v>27</v>
      </c>
      <c r="C42" s="20">
        <v>4</v>
      </c>
      <c r="D42" s="20">
        <v>47</v>
      </c>
      <c r="E42" s="20">
        <v>11</v>
      </c>
      <c r="F42" s="20">
        <v>174</v>
      </c>
      <c r="G42" s="20">
        <v>92</v>
      </c>
      <c r="H42" s="53"/>
      <c r="I42" s="33">
        <v>290</v>
      </c>
      <c r="J42" s="33">
        <v>0</v>
      </c>
      <c r="K42" s="33">
        <f t="shared" si="6"/>
        <v>382</v>
      </c>
    </row>
    <row r="43" spans="2:11" ht="20.100000000000001" customHeight="1" thickBot="1" x14ac:dyDescent="0.25">
      <c r="B43" s="4" t="s">
        <v>28</v>
      </c>
      <c r="C43" s="20">
        <v>30</v>
      </c>
      <c r="D43" s="20">
        <v>127</v>
      </c>
      <c r="E43" s="20">
        <v>28</v>
      </c>
      <c r="F43" s="20">
        <v>485</v>
      </c>
      <c r="G43" s="20">
        <v>348</v>
      </c>
      <c r="H43" s="53"/>
      <c r="I43" s="33">
        <v>847</v>
      </c>
      <c r="J43" s="33">
        <v>0</v>
      </c>
      <c r="K43" s="33">
        <f t="shared" si="6"/>
        <v>1195</v>
      </c>
    </row>
    <row r="44" spans="2:11" ht="20.100000000000001" customHeight="1" thickBot="1" x14ac:dyDescent="0.25">
      <c r="B44" s="4" t="s">
        <v>29</v>
      </c>
      <c r="C44" s="20">
        <v>25</v>
      </c>
      <c r="D44" s="20">
        <v>181</v>
      </c>
      <c r="E44" s="20">
        <v>26</v>
      </c>
      <c r="F44" s="20">
        <v>476</v>
      </c>
      <c r="G44" s="20">
        <v>295</v>
      </c>
      <c r="H44" s="53"/>
      <c r="I44" s="33">
        <v>975</v>
      </c>
      <c r="J44" s="33">
        <v>1</v>
      </c>
      <c r="K44" s="33">
        <f t="shared" si="6"/>
        <v>1269</v>
      </c>
    </row>
    <row r="45" spans="2:11" ht="20.100000000000001" customHeight="1" thickBot="1" x14ac:dyDescent="0.25">
      <c r="B45" s="4" t="s">
        <v>30</v>
      </c>
      <c r="C45" s="20">
        <v>83</v>
      </c>
      <c r="D45" s="20">
        <v>309</v>
      </c>
      <c r="E45" s="20">
        <v>127</v>
      </c>
      <c r="F45" s="20">
        <v>2048</v>
      </c>
      <c r="G45" s="20">
        <v>1635</v>
      </c>
      <c r="H45" s="53"/>
      <c r="I45" s="33">
        <v>3370</v>
      </c>
      <c r="J45" s="33">
        <v>10</v>
      </c>
      <c r="K45" s="33">
        <f t="shared" si="6"/>
        <v>4995</v>
      </c>
    </row>
    <row r="46" spans="2:11" ht="20.100000000000001" customHeight="1" thickBot="1" x14ac:dyDescent="0.25">
      <c r="B46" s="4" t="s">
        <v>31</v>
      </c>
      <c r="C46" s="20">
        <v>142</v>
      </c>
      <c r="D46" s="20">
        <v>755</v>
      </c>
      <c r="E46" s="20">
        <v>226</v>
      </c>
      <c r="F46" s="20">
        <v>1729</v>
      </c>
      <c r="G46" s="20">
        <v>1195</v>
      </c>
      <c r="H46" s="53"/>
      <c r="I46" s="33">
        <v>4238</v>
      </c>
      <c r="J46" s="33">
        <v>0</v>
      </c>
      <c r="K46" s="33">
        <f t="shared" si="6"/>
        <v>5433</v>
      </c>
    </row>
    <row r="47" spans="2:11" ht="20.100000000000001" customHeight="1" thickBot="1" x14ac:dyDescent="0.25">
      <c r="B47" s="4" t="s">
        <v>32</v>
      </c>
      <c r="C47" s="20">
        <v>10</v>
      </c>
      <c r="D47" s="20">
        <v>112</v>
      </c>
      <c r="E47" s="20">
        <v>43</v>
      </c>
      <c r="F47" s="20">
        <v>228</v>
      </c>
      <c r="G47" s="20">
        <v>114</v>
      </c>
      <c r="H47" s="53"/>
      <c r="I47" s="33">
        <v>451</v>
      </c>
      <c r="J47" s="33">
        <v>0</v>
      </c>
      <c r="K47" s="33">
        <f t="shared" si="6"/>
        <v>565</v>
      </c>
    </row>
    <row r="48" spans="2:11" ht="20.100000000000001" customHeight="1" thickBot="1" x14ac:dyDescent="0.25">
      <c r="B48" s="4" t="s">
        <v>33</v>
      </c>
      <c r="C48" s="20">
        <v>42</v>
      </c>
      <c r="D48" s="20">
        <v>205</v>
      </c>
      <c r="E48" s="20">
        <v>15</v>
      </c>
      <c r="F48" s="20">
        <v>615</v>
      </c>
      <c r="G48" s="20">
        <v>283</v>
      </c>
      <c r="H48" s="53"/>
      <c r="I48" s="33">
        <v>1046</v>
      </c>
      <c r="J48" s="33">
        <v>1</v>
      </c>
      <c r="K48" s="33">
        <f t="shared" si="6"/>
        <v>1328</v>
      </c>
    </row>
    <row r="49" spans="2:11" ht="20.100000000000001" customHeight="1" thickBot="1" x14ac:dyDescent="0.25">
      <c r="B49" s="4" t="s">
        <v>34</v>
      </c>
      <c r="C49" s="20">
        <v>88</v>
      </c>
      <c r="D49" s="20">
        <v>256</v>
      </c>
      <c r="E49" s="20">
        <v>112</v>
      </c>
      <c r="F49" s="20">
        <v>2699</v>
      </c>
      <c r="G49" s="20">
        <v>1502</v>
      </c>
      <c r="H49" s="53"/>
      <c r="I49" s="33">
        <v>4286</v>
      </c>
      <c r="J49" s="33">
        <v>7</v>
      </c>
      <c r="K49" s="33">
        <f t="shared" si="6"/>
        <v>5781</v>
      </c>
    </row>
    <row r="50" spans="2:11" ht="20.100000000000001" customHeight="1" thickBot="1" x14ac:dyDescent="0.25">
      <c r="B50" s="4" t="s">
        <v>35</v>
      </c>
      <c r="C50" s="20">
        <v>11</v>
      </c>
      <c r="D50" s="20">
        <v>274</v>
      </c>
      <c r="E50" s="20">
        <v>1</v>
      </c>
      <c r="F50" s="20">
        <v>615</v>
      </c>
      <c r="G50" s="20">
        <v>284</v>
      </c>
      <c r="H50" s="53"/>
      <c r="I50" s="33">
        <v>1199</v>
      </c>
      <c r="J50" s="33">
        <v>1</v>
      </c>
      <c r="K50" s="33">
        <f t="shared" si="6"/>
        <v>1482</v>
      </c>
    </row>
    <row r="51" spans="2:11" ht="20.100000000000001" customHeight="1" thickBot="1" x14ac:dyDescent="0.25">
      <c r="B51" s="4" t="s">
        <v>36</v>
      </c>
      <c r="C51" s="20">
        <v>3</v>
      </c>
      <c r="D51" s="20">
        <v>48</v>
      </c>
      <c r="E51" s="20">
        <v>20</v>
      </c>
      <c r="F51" s="20">
        <v>157</v>
      </c>
      <c r="G51" s="20">
        <v>128</v>
      </c>
      <c r="H51" s="53"/>
      <c r="I51" s="33">
        <v>390</v>
      </c>
      <c r="J51" s="33">
        <v>0</v>
      </c>
      <c r="K51" s="33">
        <f t="shared" si="6"/>
        <v>518</v>
      </c>
    </row>
    <row r="52" spans="2:11" ht="20.100000000000001" customHeight="1" thickBot="1" x14ac:dyDescent="0.25">
      <c r="B52" s="5" t="s">
        <v>37</v>
      </c>
      <c r="C52" s="20">
        <v>14</v>
      </c>
      <c r="D52" s="20">
        <v>236</v>
      </c>
      <c r="E52" s="20">
        <v>10</v>
      </c>
      <c r="F52" s="20">
        <v>481</v>
      </c>
      <c r="G52" s="20">
        <v>343</v>
      </c>
      <c r="H52" s="53"/>
      <c r="I52" s="33">
        <v>1004</v>
      </c>
      <c r="J52" s="33">
        <v>0</v>
      </c>
      <c r="K52" s="33">
        <f t="shared" si="6"/>
        <v>1347</v>
      </c>
    </row>
    <row r="53" spans="2:11" ht="20.100000000000001" customHeight="1" thickBot="1" x14ac:dyDescent="0.25">
      <c r="B53" s="6" t="s">
        <v>38</v>
      </c>
      <c r="C53" s="21">
        <v>6</v>
      </c>
      <c r="D53" s="21">
        <v>29</v>
      </c>
      <c r="E53" s="21">
        <v>0</v>
      </c>
      <c r="F53" s="21">
        <v>20</v>
      </c>
      <c r="G53" s="21">
        <v>29</v>
      </c>
      <c r="H53" s="53"/>
      <c r="I53" s="33">
        <v>85</v>
      </c>
      <c r="J53" s="33">
        <v>0</v>
      </c>
      <c r="K53" s="33">
        <f t="shared" si="6"/>
        <v>114</v>
      </c>
    </row>
    <row r="54" spans="2:11" ht="20.100000000000001" customHeight="1" thickBot="1" x14ac:dyDescent="0.25">
      <c r="B54" s="7" t="s">
        <v>39</v>
      </c>
      <c r="C54" s="9">
        <f>SUM(C37:C53)</f>
        <v>756</v>
      </c>
      <c r="D54" s="9">
        <f>SUM(D37:D53)</f>
        <v>4519</v>
      </c>
      <c r="E54" s="9">
        <f>SUM(E37:E53)</f>
        <v>1001</v>
      </c>
      <c r="F54" s="9">
        <f>SUM(F37:F53)</f>
        <v>14243</v>
      </c>
      <c r="G54" s="9">
        <f>SUM(G37:G53)</f>
        <v>8520</v>
      </c>
      <c r="H54" s="15"/>
      <c r="I54" s="9">
        <f>SUM(I37:I53)</f>
        <v>27797</v>
      </c>
      <c r="J54" s="9">
        <f>SUM(J37:J53)</f>
        <v>25</v>
      </c>
      <c r="K54" s="9">
        <f t="shared" si="6"/>
        <v>36292</v>
      </c>
    </row>
    <row r="55" spans="2:11" x14ac:dyDescent="0.2">
      <c r="C55" s="62"/>
      <c r="D55" s="62"/>
      <c r="E55" s="62"/>
      <c r="F55" s="62"/>
      <c r="G55" s="62"/>
      <c r="I55" s="62"/>
      <c r="J55" s="62"/>
      <c r="K55" s="62"/>
    </row>
  </sheetData>
  <mergeCells count="10">
    <mergeCell ref="C34:G34"/>
    <mergeCell ref="C35:D35"/>
    <mergeCell ref="E35:F35"/>
    <mergeCell ref="G35:G36"/>
    <mergeCell ref="H35:H36"/>
    <mergeCell ref="C9:H9"/>
    <mergeCell ref="C10:D10"/>
    <mergeCell ref="E10:F10"/>
    <mergeCell ref="G10:G11"/>
    <mergeCell ref="H10:H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R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9.875" customWidth="1"/>
    <col min="4" max="4" width="10.875" bestFit="1" customWidth="1"/>
    <col min="5" max="5" width="8.125" bestFit="1" customWidth="1"/>
    <col min="6" max="6" width="12.5" bestFit="1" customWidth="1"/>
    <col min="7" max="9" width="14.25" bestFit="1" customWidth="1"/>
    <col min="10" max="10" width="10.375" bestFit="1" customWidth="1"/>
    <col min="11" max="11" width="12.875" bestFit="1" customWidth="1"/>
    <col min="12" max="12" width="11.375" bestFit="1" customWidth="1"/>
    <col min="13" max="13" width="13.5" bestFit="1" customWidth="1"/>
    <col min="14" max="14" width="10.375" bestFit="1" customWidth="1"/>
    <col min="15" max="15" width="12.25" bestFit="1" customWidth="1"/>
    <col min="16" max="16" width="20.5" customWidth="1"/>
    <col min="17" max="17" width="20.375" bestFit="1" customWidth="1"/>
    <col min="18" max="18" width="7.25" bestFit="1" customWidth="1"/>
    <col min="19" max="19" width="14.75" customWidth="1"/>
  </cols>
  <sheetData>
    <row r="9" spans="2:18" ht="44.25" customHeight="1" thickBot="1" x14ac:dyDescent="0.25">
      <c r="C9" s="70" t="s">
        <v>68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</row>
    <row r="10" spans="2:18" ht="76.5" customHeight="1" thickBot="1" x14ac:dyDescent="0.25">
      <c r="C10" s="8" t="s">
        <v>52</v>
      </c>
      <c r="D10" s="8" t="s">
        <v>53</v>
      </c>
      <c r="E10" s="8" t="s">
        <v>54</v>
      </c>
      <c r="F10" s="8" t="s">
        <v>55</v>
      </c>
      <c r="G10" s="8" t="s">
        <v>56</v>
      </c>
      <c r="H10" s="8" t="s">
        <v>57</v>
      </c>
      <c r="I10" s="8" t="s">
        <v>58</v>
      </c>
      <c r="J10" s="8" t="s">
        <v>59</v>
      </c>
      <c r="K10" s="8" t="s">
        <v>60</v>
      </c>
      <c r="L10" s="8" t="s">
        <v>61</v>
      </c>
      <c r="M10" s="8" t="s">
        <v>62</v>
      </c>
      <c r="N10" s="8" t="s">
        <v>63</v>
      </c>
      <c r="O10" s="8" t="s">
        <v>64</v>
      </c>
      <c r="P10" s="8" t="s">
        <v>65</v>
      </c>
      <c r="Q10" s="8" t="s">
        <v>66</v>
      </c>
      <c r="R10" s="8" t="s">
        <v>67</v>
      </c>
    </row>
    <row r="11" spans="2:18" ht="20.100000000000001" customHeight="1" thickBot="1" x14ac:dyDescent="0.25">
      <c r="B11" s="3" t="s">
        <v>22</v>
      </c>
      <c r="C11" s="19">
        <v>8352</v>
      </c>
      <c r="D11" s="19">
        <v>3</v>
      </c>
      <c r="E11" s="19">
        <v>0</v>
      </c>
      <c r="F11" s="19">
        <v>0</v>
      </c>
      <c r="G11" s="19">
        <v>4033</v>
      </c>
      <c r="H11" s="19">
        <v>1329</v>
      </c>
      <c r="I11" s="19">
        <v>358</v>
      </c>
      <c r="J11" s="19">
        <v>323</v>
      </c>
      <c r="K11" s="19">
        <v>106</v>
      </c>
      <c r="L11" s="19">
        <v>202</v>
      </c>
      <c r="M11" s="19">
        <v>57</v>
      </c>
      <c r="N11" s="19">
        <v>20</v>
      </c>
      <c r="O11" s="19">
        <v>38</v>
      </c>
      <c r="P11" s="19">
        <v>570</v>
      </c>
      <c r="Q11" s="19">
        <v>1021</v>
      </c>
      <c r="R11" s="19">
        <v>292</v>
      </c>
    </row>
    <row r="12" spans="2:18" ht="20.100000000000001" customHeight="1" thickBot="1" x14ac:dyDescent="0.25">
      <c r="B12" s="4" t="s">
        <v>23</v>
      </c>
      <c r="C12" s="20">
        <v>864</v>
      </c>
      <c r="D12" s="20">
        <v>1</v>
      </c>
      <c r="E12" s="20">
        <v>0</v>
      </c>
      <c r="F12" s="20">
        <v>0</v>
      </c>
      <c r="G12" s="20">
        <v>270</v>
      </c>
      <c r="H12" s="20">
        <v>325</v>
      </c>
      <c r="I12" s="20">
        <v>11</v>
      </c>
      <c r="J12" s="20">
        <v>45</v>
      </c>
      <c r="K12" s="20">
        <v>3</v>
      </c>
      <c r="L12" s="20">
        <v>0</v>
      </c>
      <c r="M12" s="20">
        <v>12</v>
      </c>
      <c r="N12" s="20">
        <v>29</v>
      </c>
      <c r="O12" s="20">
        <v>6</v>
      </c>
      <c r="P12" s="20">
        <v>86</v>
      </c>
      <c r="Q12" s="20">
        <v>74</v>
      </c>
      <c r="R12" s="20">
        <v>2</v>
      </c>
    </row>
    <row r="13" spans="2:18" ht="20.100000000000001" customHeight="1" thickBot="1" x14ac:dyDescent="0.25">
      <c r="B13" s="4" t="s">
        <v>24</v>
      </c>
      <c r="C13" s="20">
        <v>732</v>
      </c>
      <c r="D13" s="20">
        <v>0</v>
      </c>
      <c r="E13" s="20">
        <v>0</v>
      </c>
      <c r="F13" s="20">
        <v>0</v>
      </c>
      <c r="G13" s="20">
        <v>300</v>
      </c>
      <c r="H13" s="20">
        <v>91</v>
      </c>
      <c r="I13" s="20">
        <v>37</v>
      </c>
      <c r="J13" s="20">
        <v>39</v>
      </c>
      <c r="K13" s="20">
        <v>22</v>
      </c>
      <c r="L13" s="20">
        <v>9</v>
      </c>
      <c r="M13" s="20">
        <v>1</v>
      </c>
      <c r="N13" s="20">
        <v>0</v>
      </c>
      <c r="O13" s="20">
        <v>4</v>
      </c>
      <c r="P13" s="20">
        <v>100</v>
      </c>
      <c r="Q13" s="20">
        <v>116</v>
      </c>
      <c r="R13" s="20">
        <v>13</v>
      </c>
    </row>
    <row r="14" spans="2:18" ht="20.100000000000001" customHeight="1" thickBot="1" x14ac:dyDescent="0.25">
      <c r="B14" s="4" t="s">
        <v>25</v>
      </c>
      <c r="C14" s="20">
        <v>1690</v>
      </c>
      <c r="D14" s="20">
        <v>0</v>
      </c>
      <c r="E14" s="20">
        <v>0</v>
      </c>
      <c r="F14" s="20">
        <v>0</v>
      </c>
      <c r="G14" s="20">
        <v>872</v>
      </c>
      <c r="H14" s="20">
        <v>171</v>
      </c>
      <c r="I14" s="20">
        <v>73</v>
      </c>
      <c r="J14" s="20">
        <v>121</v>
      </c>
      <c r="K14" s="20">
        <v>19</v>
      </c>
      <c r="L14" s="20">
        <v>151</v>
      </c>
      <c r="M14" s="20">
        <v>0</v>
      </c>
      <c r="N14" s="20">
        <v>1</v>
      </c>
      <c r="O14" s="20">
        <v>11</v>
      </c>
      <c r="P14" s="20">
        <v>141</v>
      </c>
      <c r="Q14" s="20">
        <v>126</v>
      </c>
      <c r="R14" s="20">
        <v>4</v>
      </c>
    </row>
    <row r="15" spans="2:18" ht="20.100000000000001" customHeight="1" thickBot="1" x14ac:dyDescent="0.25">
      <c r="B15" s="4" t="s">
        <v>26</v>
      </c>
      <c r="C15" s="20">
        <v>2112</v>
      </c>
      <c r="D15" s="20">
        <v>3</v>
      </c>
      <c r="E15" s="20">
        <v>0</v>
      </c>
      <c r="F15" s="20">
        <v>0</v>
      </c>
      <c r="G15" s="20">
        <v>1030</v>
      </c>
      <c r="H15" s="20">
        <v>492</v>
      </c>
      <c r="I15" s="20">
        <v>42</v>
      </c>
      <c r="J15" s="20">
        <v>69</v>
      </c>
      <c r="K15" s="20">
        <v>15</v>
      </c>
      <c r="L15" s="20">
        <v>34</v>
      </c>
      <c r="M15" s="20">
        <v>8</v>
      </c>
      <c r="N15" s="20">
        <v>20</v>
      </c>
      <c r="O15" s="20">
        <v>1</v>
      </c>
      <c r="P15" s="20">
        <v>224</v>
      </c>
      <c r="Q15" s="20">
        <v>112</v>
      </c>
      <c r="R15" s="20">
        <v>62</v>
      </c>
    </row>
    <row r="16" spans="2:18" ht="20.100000000000001" customHeight="1" thickBot="1" x14ac:dyDescent="0.25">
      <c r="B16" s="4" t="s">
        <v>27</v>
      </c>
      <c r="C16" s="20">
        <v>400</v>
      </c>
      <c r="D16" s="20">
        <v>0</v>
      </c>
      <c r="E16" s="20">
        <v>0</v>
      </c>
      <c r="F16" s="20">
        <v>0</v>
      </c>
      <c r="G16" s="20">
        <v>155</v>
      </c>
      <c r="H16" s="20">
        <v>81</v>
      </c>
      <c r="I16" s="20">
        <v>6</v>
      </c>
      <c r="J16" s="20">
        <v>24</v>
      </c>
      <c r="K16" s="20">
        <v>1</v>
      </c>
      <c r="L16" s="20">
        <v>2</v>
      </c>
      <c r="M16" s="20">
        <v>0</v>
      </c>
      <c r="N16" s="20">
        <v>10</v>
      </c>
      <c r="O16" s="20">
        <v>0</v>
      </c>
      <c r="P16" s="20">
        <v>65</v>
      </c>
      <c r="Q16" s="20">
        <v>33</v>
      </c>
      <c r="R16" s="20">
        <v>23</v>
      </c>
    </row>
    <row r="17" spans="2:18" ht="20.100000000000001" customHeight="1" thickBot="1" x14ac:dyDescent="0.25">
      <c r="B17" s="4" t="s">
        <v>28</v>
      </c>
      <c r="C17" s="20">
        <v>1310</v>
      </c>
      <c r="D17" s="20">
        <v>0</v>
      </c>
      <c r="E17" s="20">
        <v>0</v>
      </c>
      <c r="F17" s="20">
        <v>0</v>
      </c>
      <c r="G17" s="20">
        <v>817</v>
      </c>
      <c r="H17" s="20">
        <v>120</v>
      </c>
      <c r="I17" s="20">
        <v>48</v>
      </c>
      <c r="J17" s="20">
        <v>34</v>
      </c>
      <c r="K17" s="20">
        <v>15</v>
      </c>
      <c r="L17" s="20">
        <v>20</v>
      </c>
      <c r="M17" s="20">
        <v>4</v>
      </c>
      <c r="N17" s="20">
        <v>55</v>
      </c>
      <c r="O17" s="20">
        <v>8</v>
      </c>
      <c r="P17" s="20">
        <v>37</v>
      </c>
      <c r="Q17" s="20">
        <v>128</v>
      </c>
      <c r="R17" s="20">
        <v>24</v>
      </c>
    </row>
    <row r="18" spans="2:18" ht="20.100000000000001" customHeight="1" thickBot="1" x14ac:dyDescent="0.25">
      <c r="B18" s="4" t="s">
        <v>29</v>
      </c>
      <c r="C18" s="20">
        <v>1603</v>
      </c>
      <c r="D18" s="20">
        <v>1</v>
      </c>
      <c r="E18" s="20">
        <v>0</v>
      </c>
      <c r="F18" s="20">
        <v>0</v>
      </c>
      <c r="G18" s="20">
        <v>646</v>
      </c>
      <c r="H18" s="20">
        <v>433</v>
      </c>
      <c r="I18" s="20">
        <v>48</v>
      </c>
      <c r="J18" s="20">
        <v>57</v>
      </c>
      <c r="K18" s="20">
        <v>8</v>
      </c>
      <c r="L18" s="20">
        <v>40</v>
      </c>
      <c r="M18" s="20">
        <v>19</v>
      </c>
      <c r="N18" s="20">
        <v>6</v>
      </c>
      <c r="O18" s="20">
        <v>5</v>
      </c>
      <c r="P18" s="20">
        <v>143</v>
      </c>
      <c r="Q18" s="20">
        <v>173</v>
      </c>
      <c r="R18" s="20">
        <v>24</v>
      </c>
    </row>
    <row r="19" spans="2:18" ht="20.100000000000001" customHeight="1" thickBot="1" x14ac:dyDescent="0.25">
      <c r="B19" s="4" t="s">
        <v>30</v>
      </c>
      <c r="C19" s="20">
        <v>6594</v>
      </c>
      <c r="D19" s="20">
        <v>4</v>
      </c>
      <c r="E19" s="20">
        <v>0</v>
      </c>
      <c r="F19" s="20">
        <v>0</v>
      </c>
      <c r="G19" s="20">
        <v>2899</v>
      </c>
      <c r="H19" s="20">
        <v>985</v>
      </c>
      <c r="I19" s="20">
        <v>319</v>
      </c>
      <c r="J19" s="20">
        <v>709</v>
      </c>
      <c r="K19" s="20">
        <v>127</v>
      </c>
      <c r="L19" s="20">
        <v>84</v>
      </c>
      <c r="M19" s="20">
        <v>51</v>
      </c>
      <c r="N19" s="20">
        <v>37</v>
      </c>
      <c r="O19" s="20">
        <v>25</v>
      </c>
      <c r="P19" s="20">
        <v>372</v>
      </c>
      <c r="Q19" s="20">
        <v>672</v>
      </c>
      <c r="R19" s="20">
        <v>310</v>
      </c>
    </row>
    <row r="20" spans="2:18" ht="20.100000000000001" customHeight="1" thickBot="1" x14ac:dyDescent="0.25">
      <c r="B20" s="4" t="s">
        <v>31</v>
      </c>
      <c r="C20" s="20">
        <v>5820</v>
      </c>
      <c r="D20" s="20">
        <v>1</v>
      </c>
      <c r="E20" s="20">
        <v>0</v>
      </c>
      <c r="F20" s="20">
        <v>0</v>
      </c>
      <c r="G20" s="20">
        <v>3047</v>
      </c>
      <c r="H20" s="20">
        <v>741</v>
      </c>
      <c r="I20" s="20">
        <v>371</v>
      </c>
      <c r="J20" s="20">
        <v>117</v>
      </c>
      <c r="K20" s="20">
        <v>28</v>
      </c>
      <c r="L20" s="20">
        <v>76</v>
      </c>
      <c r="M20" s="20">
        <v>32</v>
      </c>
      <c r="N20" s="20">
        <v>25</v>
      </c>
      <c r="O20" s="20">
        <v>5</v>
      </c>
      <c r="P20" s="20">
        <v>437</v>
      </c>
      <c r="Q20" s="20">
        <v>875</v>
      </c>
      <c r="R20" s="20">
        <v>65</v>
      </c>
    </row>
    <row r="21" spans="2:18" ht="20.100000000000001" customHeight="1" thickBot="1" x14ac:dyDescent="0.25">
      <c r="B21" s="4" t="s">
        <v>32</v>
      </c>
      <c r="C21" s="20">
        <v>590</v>
      </c>
      <c r="D21" s="20">
        <v>0</v>
      </c>
      <c r="E21" s="20">
        <v>0</v>
      </c>
      <c r="F21" s="20">
        <v>0</v>
      </c>
      <c r="G21" s="20">
        <v>224</v>
      </c>
      <c r="H21" s="20">
        <v>90</v>
      </c>
      <c r="I21" s="20">
        <v>25</v>
      </c>
      <c r="J21" s="20">
        <v>80</v>
      </c>
      <c r="K21" s="20">
        <v>1</v>
      </c>
      <c r="L21" s="20">
        <v>27</v>
      </c>
      <c r="M21" s="20">
        <v>11</v>
      </c>
      <c r="N21" s="20">
        <v>2</v>
      </c>
      <c r="O21" s="20">
        <v>0</v>
      </c>
      <c r="P21" s="20">
        <v>61</v>
      </c>
      <c r="Q21" s="20">
        <v>61</v>
      </c>
      <c r="R21" s="20">
        <v>8</v>
      </c>
    </row>
    <row r="22" spans="2:18" ht="20.100000000000001" customHeight="1" thickBot="1" x14ac:dyDescent="0.25">
      <c r="B22" s="4" t="s">
        <v>33</v>
      </c>
      <c r="C22" s="20">
        <v>1606</v>
      </c>
      <c r="D22" s="20">
        <v>1</v>
      </c>
      <c r="E22" s="20">
        <v>0</v>
      </c>
      <c r="F22" s="20">
        <v>0</v>
      </c>
      <c r="G22" s="20">
        <v>824</v>
      </c>
      <c r="H22" s="20">
        <v>189</v>
      </c>
      <c r="I22" s="20">
        <v>32</v>
      </c>
      <c r="J22" s="20">
        <v>97</v>
      </c>
      <c r="K22" s="20">
        <v>20</v>
      </c>
      <c r="L22" s="20">
        <v>36</v>
      </c>
      <c r="M22" s="20">
        <v>5</v>
      </c>
      <c r="N22" s="20">
        <v>29</v>
      </c>
      <c r="O22" s="20">
        <v>2</v>
      </c>
      <c r="P22" s="20">
        <v>44</v>
      </c>
      <c r="Q22" s="20">
        <v>290</v>
      </c>
      <c r="R22" s="20">
        <v>37</v>
      </c>
    </row>
    <row r="23" spans="2:18" ht="20.100000000000001" customHeight="1" thickBot="1" x14ac:dyDescent="0.25">
      <c r="B23" s="4" t="s">
        <v>34</v>
      </c>
      <c r="C23" s="20">
        <v>6384</v>
      </c>
      <c r="D23" s="20">
        <v>3</v>
      </c>
      <c r="E23" s="20">
        <v>0</v>
      </c>
      <c r="F23" s="20">
        <v>0</v>
      </c>
      <c r="G23" s="20">
        <v>3656</v>
      </c>
      <c r="H23" s="20">
        <v>252</v>
      </c>
      <c r="I23" s="20">
        <v>215</v>
      </c>
      <c r="J23" s="20">
        <v>570</v>
      </c>
      <c r="K23" s="20">
        <v>36</v>
      </c>
      <c r="L23" s="20">
        <v>166</v>
      </c>
      <c r="M23" s="20">
        <v>17</v>
      </c>
      <c r="N23" s="20">
        <v>27</v>
      </c>
      <c r="O23" s="20">
        <v>16</v>
      </c>
      <c r="P23" s="20">
        <v>434</v>
      </c>
      <c r="Q23" s="20">
        <v>758</v>
      </c>
      <c r="R23" s="20">
        <v>234</v>
      </c>
    </row>
    <row r="24" spans="2:18" ht="20.100000000000001" customHeight="1" thickBot="1" x14ac:dyDescent="0.25">
      <c r="B24" s="4" t="s">
        <v>35</v>
      </c>
      <c r="C24" s="20">
        <v>1763</v>
      </c>
      <c r="D24" s="20">
        <v>0</v>
      </c>
      <c r="E24" s="20">
        <v>0</v>
      </c>
      <c r="F24" s="20">
        <v>0</v>
      </c>
      <c r="G24" s="20">
        <v>922</v>
      </c>
      <c r="H24" s="20">
        <v>224</v>
      </c>
      <c r="I24" s="20">
        <v>120</v>
      </c>
      <c r="J24" s="20">
        <v>64</v>
      </c>
      <c r="K24" s="20">
        <v>7</v>
      </c>
      <c r="L24" s="20">
        <v>31</v>
      </c>
      <c r="M24" s="20">
        <v>7</v>
      </c>
      <c r="N24" s="20">
        <v>5</v>
      </c>
      <c r="O24" s="20">
        <v>7</v>
      </c>
      <c r="P24" s="20">
        <v>173</v>
      </c>
      <c r="Q24" s="20">
        <v>156</v>
      </c>
      <c r="R24" s="20">
        <v>47</v>
      </c>
    </row>
    <row r="25" spans="2:18" ht="20.100000000000001" customHeight="1" thickBot="1" x14ac:dyDescent="0.25">
      <c r="B25" s="4" t="s">
        <v>36</v>
      </c>
      <c r="C25" s="20">
        <v>432</v>
      </c>
      <c r="D25" s="20">
        <v>0</v>
      </c>
      <c r="E25" s="20">
        <v>0</v>
      </c>
      <c r="F25" s="20">
        <v>0</v>
      </c>
      <c r="G25" s="20">
        <v>227</v>
      </c>
      <c r="H25" s="20">
        <v>44</v>
      </c>
      <c r="I25" s="20">
        <v>51</v>
      </c>
      <c r="J25" s="20">
        <v>19</v>
      </c>
      <c r="K25" s="20">
        <v>1</v>
      </c>
      <c r="L25" s="20">
        <v>2</v>
      </c>
      <c r="M25" s="20">
        <v>0</v>
      </c>
      <c r="N25" s="20">
        <v>0</v>
      </c>
      <c r="O25" s="20">
        <v>0</v>
      </c>
      <c r="P25" s="20">
        <v>14</v>
      </c>
      <c r="Q25" s="20">
        <v>70</v>
      </c>
      <c r="R25" s="20">
        <v>4</v>
      </c>
    </row>
    <row r="26" spans="2:18" ht="20.100000000000001" customHeight="1" thickBot="1" x14ac:dyDescent="0.25">
      <c r="B26" s="5" t="s">
        <v>37</v>
      </c>
      <c r="C26" s="20">
        <v>1375</v>
      </c>
      <c r="D26" s="20">
        <v>1</v>
      </c>
      <c r="E26" s="20">
        <v>0</v>
      </c>
      <c r="F26" s="20">
        <v>0</v>
      </c>
      <c r="G26" s="20">
        <v>790</v>
      </c>
      <c r="H26" s="20">
        <v>79</v>
      </c>
      <c r="I26" s="20">
        <v>57</v>
      </c>
      <c r="J26" s="20">
        <v>201</v>
      </c>
      <c r="K26" s="20">
        <v>15</v>
      </c>
      <c r="L26" s="20">
        <v>10</v>
      </c>
      <c r="M26" s="20">
        <v>1</v>
      </c>
      <c r="N26" s="20">
        <v>12</v>
      </c>
      <c r="O26" s="20">
        <v>3</v>
      </c>
      <c r="P26" s="20">
        <v>132</v>
      </c>
      <c r="Q26" s="20">
        <v>32</v>
      </c>
      <c r="R26" s="20">
        <v>42</v>
      </c>
    </row>
    <row r="27" spans="2:18" ht="20.100000000000001" customHeight="1" thickBot="1" x14ac:dyDescent="0.25">
      <c r="B27" s="6" t="s">
        <v>38</v>
      </c>
      <c r="C27" s="21">
        <v>201</v>
      </c>
      <c r="D27" s="21">
        <v>0</v>
      </c>
      <c r="E27" s="21">
        <v>0</v>
      </c>
      <c r="F27" s="21">
        <v>0</v>
      </c>
      <c r="G27" s="21">
        <v>68</v>
      </c>
      <c r="H27" s="21">
        <v>3</v>
      </c>
      <c r="I27" s="21">
        <v>58</v>
      </c>
      <c r="J27" s="21">
        <v>28</v>
      </c>
      <c r="K27" s="21">
        <v>0</v>
      </c>
      <c r="L27" s="21">
        <v>0</v>
      </c>
      <c r="M27" s="21">
        <v>0</v>
      </c>
      <c r="N27" s="21">
        <v>0</v>
      </c>
      <c r="O27" s="21">
        <v>6</v>
      </c>
      <c r="P27" s="21">
        <v>28</v>
      </c>
      <c r="Q27" s="21">
        <v>8</v>
      </c>
      <c r="R27" s="21">
        <v>2</v>
      </c>
    </row>
    <row r="28" spans="2:18" ht="20.100000000000001" customHeight="1" thickBot="1" x14ac:dyDescent="0.25">
      <c r="B28" s="7" t="s">
        <v>39</v>
      </c>
      <c r="C28" s="9">
        <f>SUM(C11:C27)</f>
        <v>41828</v>
      </c>
      <c r="D28" s="9">
        <f t="shared" ref="D28:R28" si="0">SUM(D11:D27)</f>
        <v>18</v>
      </c>
      <c r="E28" s="9">
        <f t="shared" si="0"/>
        <v>0</v>
      </c>
      <c r="F28" s="9">
        <f t="shared" si="0"/>
        <v>0</v>
      </c>
      <c r="G28" s="9">
        <f t="shared" si="0"/>
        <v>20780</v>
      </c>
      <c r="H28" s="9">
        <f t="shared" si="0"/>
        <v>5649</v>
      </c>
      <c r="I28" s="9">
        <f t="shared" si="0"/>
        <v>1871</v>
      </c>
      <c r="J28" s="9">
        <f t="shared" si="0"/>
        <v>2597</v>
      </c>
      <c r="K28" s="9">
        <f t="shared" si="0"/>
        <v>424</v>
      </c>
      <c r="L28" s="9">
        <f t="shared" si="0"/>
        <v>890</v>
      </c>
      <c r="M28" s="9">
        <f t="shared" si="0"/>
        <v>225</v>
      </c>
      <c r="N28" s="9">
        <f t="shared" si="0"/>
        <v>278</v>
      </c>
      <c r="O28" s="9">
        <f t="shared" si="0"/>
        <v>137</v>
      </c>
      <c r="P28" s="9">
        <f t="shared" si="0"/>
        <v>3061</v>
      </c>
      <c r="Q28" s="9">
        <f t="shared" si="0"/>
        <v>4705</v>
      </c>
      <c r="R28" s="9">
        <f t="shared" si="0"/>
        <v>1193</v>
      </c>
    </row>
    <row r="29" spans="2:18" x14ac:dyDescent="0.2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</sheetData>
  <mergeCells count="1">
    <mergeCell ref="C9:R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V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1.5" customWidth="1"/>
    <col min="4" max="4" width="9.125" bestFit="1" customWidth="1"/>
    <col min="5" max="5" width="9.75" bestFit="1" customWidth="1"/>
    <col min="6" max="6" width="6.875" bestFit="1" customWidth="1"/>
    <col min="7" max="7" width="15" customWidth="1"/>
    <col min="8" max="8" width="12.25" bestFit="1" customWidth="1"/>
    <col min="9" max="9" width="11.25" bestFit="1" customWidth="1"/>
    <col min="10" max="10" width="14.875" bestFit="1" customWidth="1"/>
    <col min="11" max="11" width="12.75" bestFit="1" customWidth="1"/>
    <col min="12" max="12" width="10.5" bestFit="1" customWidth="1"/>
    <col min="13" max="13" width="12.25" bestFit="1" customWidth="1"/>
    <col min="14" max="14" width="20.375" bestFit="1" customWidth="1"/>
    <col min="15" max="15" width="18.875" bestFit="1" customWidth="1"/>
    <col min="16" max="16" width="14.875" bestFit="1" customWidth="1"/>
    <col min="17" max="17" width="12.75" bestFit="1" customWidth="1"/>
    <col min="18" max="18" width="10.5" bestFit="1" customWidth="1"/>
    <col min="19" max="19" width="12.25" bestFit="1" customWidth="1"/>
    <col min="20" max="20" width="20.375" bestFit="1" customWidth="1"/>
    <col min="21" max="21" width="18.875" bestFit="1" customWidth="1"/>
    <col min="22" max="22" width="14.875" bestFit="1" customWidth="1"/>
  </cols>
  <sheetData>
    <row r="8" spans="2:22" ht="45.75" customHeight="1" x14ac:dyDescent="0.2"/>
    <row r="9" spans="2:22" ht="44.25" customHeight="1" thickBot="1" x14ac:dyDescent="0.25">
      <c r="C9" s="77" t="s">
        <v>69</v>
      </c>
      <c r="D9" s="70"/>
      <c r="E9" s="70"/>
      <c r="F9" s="78"/>
      <c r="G9" s="77" t="s">
        <v>70</v>
      </c>
      <c r="H9" s="70"/>
      <c r="I9" s="70"/>
      <c r="J9" s="78"/>
      <c r="K9" s="77" t="s">
        <v>71</v>
      </c>
      <c r="L9" s="70"/>
      <c r="M9" s="70"/>
      <c r="N9" s="70"/>
      <c r="O9" s="70"/>
      <c r="P9" s="78"/>
      <c r="Q9" s="77" t="s">
        <v>72</v>
      </c>
      <c r="R9" s="70"/>
      <c r="S9" s="70"/>
      <c r="T9" s="70"/>
      <c r="U9" s="70"/>
      <c r="V9" s="78"/>
    </row>
    <row r="10" spans="2:22" ht="42" customHeight="1" thickBot="1" x14ac:dyDescent="0.25">
      <c r="C10" s="8" t="s">
        <v>52</v>
      </c>
      <c r="D10" s="8" t="s">
        <v>73</v>
      </c>
      <c r="E10" s="8" t="s">
        <v>74</v>
      </c>
      <c r="F10" s="8" t="s">
        <v>75</v>
      </c>
      <c r="G10" s="8" t="s">
        <v>48</v>
      </c>
      <c r="H10" s="8" t="s">
        <v>49</v>
      </c>
      <c r="I10" s="8" t="s">
        <v>50</v>
      </c>
      <c r="J10" s="8" t="s">
        <v>51</v>
      </c>
      <c r="K10" s="8" t="s">
        <v>76</v>
      </c>
      <c r="L10" s="8" t="s">
        <v>77</v>
      </c>
      <c r="M10" s="8" t="s">
        <v>49</v>
      </c>
      <c r="N10" s="8" t="s">
        <v>78</v>
      </c>
      <c r="O10" s="8" t="s">
        <v>79</v>
      </c>
      <c r="P10" s="8" t="s">
        <v>51</v>
      </c>
      <c r="Q10" s="8" t="s">
        <v>76</v>
      </c>
      <c r="R10" s="8" t="s">
        <v>77</v>
      </c>
      <c r="S10" s="8" t="s">
        <v>49</v>
      </c>
      <c r="T10" s="8" t="s">
        <v>78</v>
      </c>
      <c r="U10" s="8" t="s">
        <v>79</v>
      </c>
      <c r="V10" s="8" t="s">
        <v>51</v>
      </c>
    </row>
    <row r="11" spans="2:22" ht="20.100000000000001" customHeight="1" thickBot="1" x14ac:dyDescent="0.25">
      <c r="B11" s="3" t="s">
        <v>22</v>
      </c>
      <c r="C11" s="19">
        <v>563</v>
      </c>
      <c r="D11" s="19">
        <v>233</v>
      </c>
      <c r="E11" s="19">
        <v>235</v>
      </c>
      <c r="F11" s="19">
        <v>95</v>
      </c>
      <c r="G11" s="19">
        <v>158</v>
      </c>
      <c r="H11" s="19">
        <v>0</v>
      </c>
      <c r="I11" s="19">
        <v>157</v>
      </c>
      <c r="J11" s="19">
        <v>31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161</v>
      </c>
      <c r="R11" s="19">
        <v>172</v>
      </c>
      <c r="S11" s="19">
        <v>0</v>
      </c>
      <c r="T11" s="19">
        <v>25</v>
      </c>
      <c r="U11" s="19">
        <v>108</v>
      </c>
      <c r="V11" s="19">
        <v>431</v>
      </c>
    </row>
    <row r="12" spans="2:22" ht="20.100000000000001" customHeight="1" thickBot="1" x14ac:dyDescent="0.25">
      <c r="B12" s="4" t="s">
        <v>23</v>
      </c>
      <c r="C12" s="20">
        <v>59</v>
      </c>
      <c r="D12" s="20">
        <v>26</v>
      </c>
      <c r="E12" s="20">
        <v>21</v>
      </c>
      <c r="F12" s="20">
        <v>12</v>
      </c>
      <c r="G12" s="20">
        <v>27</v>
      </c>
      <c r="H12" s="20">
        <v>0</v>
      </c>
      <c r="I12" s="20">
        <v>25</v>
      </c>
      <c r="J12" s="20">
        <v>3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42</v>
      </c>
      <c r="R12" s="20">
        <v>42</v>
      </c>
      <c r="S12" s="20">
        <v>6</v>
      </c>
      <c r="T12" s="20">
        <v>6</v>
      </c>
      <c r="U12" s="20">
        <v>32</v>
      </c>
      <c r="V12" s="20">
        <v>85</v>
      </c>
    </row>
    <row r="13" spans="2:22" ht="20.100000000000001" customHeight="1" thickBot="1" x14ac:dyDescent="0.25">
      <c r="B13" s="4" t="s">
        <v>24</v>
      </c>
      <c r="C13" s="20">
        <v>23</v>
      </c>
      <c r="D13" s="20">
        <v>9</v>
      </c>
      <c r="E13" s="20">
        <v>5</v>
      </c>
      <c r="F13" s="20">
        <v>9</v>
      </c>
      <c r="G13" s="20">
        <v>8</v>
      </c>
      <c r="H13" s="20">
        <v>0</v>
      </c>
      <c r="I13" s="20">
        <v>8</v>
      </c>
      <c r="J13" s="20">
        <v>3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11</v>
      </c>
      <c r="R13" s="20">
        <v>12</v>
      </c>
      <c r="S13" s="20">
        <v>1</v>
      </c>
      <c r="T13" s="20">
        <v>0</v>
      </c>
      <c r="U13" s="20">
        <v>18</v>
      </c>
      <c r="V13" s="20">
        <v>40</v>
      </c>
    </row>
    <row r="14" spans="2:22" ht="20.100000000000001" customHeight="1" thickBot="1" x14ac:dyDescent="0.25">
      <c r="B14" s="4" t="s">
        <v>25</v>
      </c>
      <c r="C14" s="20">
        <v>38</v>
      </c>
      <c r="D14" s="20">
        <v>25</v>
      </c>
      <c r="E14" s="20">
        <v>11</v>
      </c>
      <c r="F14" s="20">
        <v>2</v>
      </c>
      <c r="G14" s="20">
        <v>32</v>
      </c>
      <c r="H14" s="20">
        <v>0</v>
      </c>
      <c r="I14" s="20">
        <v>35</v>
      </c>
      <c r="J14" s="20">
        <v>2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16</v>
      </c>
      <c r="R14" s="20">
        <v>30</v>
      </c>
      <c r="S14" s="20">
        <v>0</v>
      </c>
      <c r="T14" s="20">
        <v>2</v>
      </c>
      <c r="U14" s="20">
        <v>17</v>
      </c>
      <c r="V14" s="20">
        <v>39</v>
      </c>
    </row>
    <row r="15" spans="2:22" ht="20.100000000000001" customHeight="1" thickBot="1" x14ac:dyDescent="0.25">
      <c r="B15" s="4" t="s">
        <v>26</v>
      </c>
      <c r="C15" s="20">
        <v>255</v>
      </c>
      <c r="D15" s="20">
        <v>44</v>
      </c>
      <c r="E15" s="20">
        <v>178</v>
      </c>
      <c r="F15" s="20">
        <v>33</v>
      </c>
      <c r="G15" s="20">
        <v>143</v>
      </c>
      <c r="H15" s="20">
        <v>0</v>
      </c>
      <c r="I15" s="20">
        <v>137</v>
      </c>
      <c r="J15" s="20">
        <v>28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119</v>
      </c>
      <c r="R15" s="20">
        <v>100</v>
      </c>
      <c r="S15" s="20">
        <v>0</v>
      </c>
      <c r="T15" s="20">
        <v>2</v>
      </c>
      <c r="U15" s="20">
        <v>100</v>
      </c>
      <c r="V15" s="20">
        <v>275</v>
      </c>
    </row>
    <row r="16" spans="2:22" ht="20.100000000000001" customHeight="1" thickBot="1" x14ac:dyDescent="0.25">
      <c r="B16" s="4" t="s">
        <v>27</v>
      </c>
      <c r="C16" s="20">
        <v>17</v>
      </c>
      <c r="D16" s="20">
        <v>14</v>
      </c>
      <c r="E16" s="20">
        <v>2</v>
      </c>
      <c r="F16" s="20">
        <v>1</v>
      </c>
      <c r="G16" s="20">
        <v>6</v>
      </c>
      <c r="H16" s="20">
        <v>0</v>
      </c>
      <c r="I16" s="20">
        <v>6</v>
      </c>
      <c r="J16" s="20">
        <v>1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9</v>
      </c>
      <c r="R16" s="20">
        <v>9</v>
      </c>
      <c r="S16" s="20">
        <v>0</v>
      </c>
      <c r="T16" s="20">
        <v>0</v>
      </c>
      <c r="U16" s="20">
        <v>8</v>
      </c>
      <c r="V16" s="20">
        <v>22</v>
      </c>
    </row>
    <row r="17" spans="2:22" ht="20.100000000000001" customHeight="1" thickBot="1" x14ac:dyDescent="0.25">
      <c r="B17" s="4" t="s">
        <v>28</v>
      </c>
      <c r="C17" s="20">
        <v>139</v>
      </c>
      <c r="D17" s="20">
        <v>19</v>
      </c>
      <c r="E17" s="20">
        <v>7</v>
      </c>
      <c r="F17" s="20">
        <v>113</v>
      </c>
      <c r="G17" s="20">
        <v>15</v>
      </c>
      <c r="H17" s="20">
        <v>0</v>
      </c>
      <c r="I17" s="20">
        <v>17</v>
      </c>
      <c r="J17" s="20">
        <v>7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9</v>
      </c>
      <c r="R17" s="20">
        <v>9</v>
      </c>
      <c r="S17" s="20">
        <v>0</v>
      </c>
      <c r="T17" s="20">
        <v>0</v>
      </c>
      <c r="U17" s="20">
        <v>5</v>
      </c>
      <c r="V17" s="20">
        <v>53</v>
      </c>
    </row>
    <row r="18" spans="2:22" ht="20.100000000000001" customHeight="1" thickBot="1" x14ac:dyDescent="0.25">
      <c r="B18" s="4" t="s">
        <v>29</v>
      </c>
      <c r="C18" s="20">
        <v>90</v>
      </c>
      <c r="D18" s="20">
        <v>34</v>
      </c>
      <c r="E18" s="20">
        <v>9</v>
      </c>
      <c r="F18" s="20">
        <v>47</v>
      </c>
      <c r="G18" s="20">
        <v>10</v>
      </c>
      <c r="H18" s="20">
        <v>0</v>
      </c>
      <c r="I18" s="20">
        <v>10</v>
      </c>
      <c r="J18" s="20">
        <v>1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17</v>
      </c>
      <c r="R18" s="20">
        <v>17</v>
      </c>
      <c r="S18" s="20">
        <v>0</v>
      </c>
      <c r="T18" s="20">
        <v>0</v>
      </c>
      <c r="U18" s="20">
        <v>3</v>
      </c>
      <c r="V18" s="20">
        <v>72</v>
      </c>
    </row>
    <row r="19" spans="2:22" ht="20.100000000000001" customHeight="1" thickBot="1" x14ac:dyDescent="0.25">
      <c r="B19" s="4" t="s">
        <v>30</v>
      </c>
      <c r="C19" s="20">
        <v>265</v>
      </c>
      <c r="D19" s="20">
        <v>107</v>
      </c>
      <c r="E19" s="20">
        <v>60</v>
      </c>
      <c r="F19" s="20">
        <v>98</v>
      </c>
      <c r="G19" s="20">
        <v>45</v>
      </c>
      <c r="H19" s="20">
        <v>0</v>
      </c>
      <c r="I19" s="20">
        <v>51</v>
      </c>
      <c r="J19" s="20">
        <v>16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52</v>
      </c>
      <c r="R19" s="20">
        <v>56</v>
      </c>
      <c r="S19" s="20">
        <v>0</v>
      </c>
      <c r="T19" s="20">
        <v>7</v>
      </c>
      <c r="U19" s="20">
        <v>53</v>
      </c>
      <c r="V19" s="20">
        <v>199</v>
      </c>
    </row>
    <row r="20" spans="2:22" ht="20.100000000000001" customHeight="1" thickBot="1" x14ac:dyDescent="0.25">
      <c r="B20" s="4" t="s">
        <v>31</v>
      </c>
      <c r="C20" s="20">
        <v>325</v>
      </c>
      <c r="D20" s="20">
        <v>167</v>
      </c>
      <c r="E20" s="20">
        <v>133</v>
      </c>
      <c r="F20" s="20">
        <v>25</v>
      </c>
      <c r="G20" s="20">
        <v>28</v>
      </c>
      <c r="H20" s="20">
        <v>0</v>
      </c>
      <c r="I20" s="20">
        <v>31</v>
      </c>
      <c r="J20" s="20">
        <v>9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131</v>
      </c>
      <c r="R20" s="20">
        <v>135</v>
      </c>
      <c r="S20" s="20">
        <v>2</v>
      </c>
      <c r="T20" s="20">
        <v>26</v>
      </c>
      <c r="U20" s="20">
        <v>129</v>
      </c>
      <c r="V20" s="20">
        <v>273</v>
      </c>
    </row>
    <row r="21" spans="2:22" ht="20.100000000000001" customHeight="1" thickBot="1" x14ac:dyDescent="0.25">
      <c r="B21" s="4" t="s">
        <v>32</v>
      </c>
      <c r="C21" s="20">
        <v>32</v>
      </c>
      <c r="D21" s="20">
        <v>9</v>
      </c>
      <c r="E21" s="20">
        <v>15</v>
      </c>
      <c r="F21" s="20">
        <v>8</v>
      </c>
      <c r="G21" s="20">
        <v>16</v>
      </c>
      <c r="H21" s="20">
        <v>0</v>
      </c>
      <c r="I21" s="20">
        <v>16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16</v>
      </c>
      <c r="R21" s="20">
        <v>18</v>
      </c>
      <c r="S21" s="20">
        <v>0</v>
      </c>
      <c r="T21" s="20">
        <v>0</v>
      </c>
      <c r="U21" s="20">
        <v>18</v>
      </c>
      <c r="V21" s="20">
        <v>43</v>
      </c>
    </row>
    <row r="22" spans="2:22" ht="20.100000000000001" customHeight="1" thickBot="1" x14ac:dyDescent="0.25">
      <c r="B22" s="4" t="s">
        <v>33</v>
      </c>
      <c r="C22" s="20">
        <v>110</v>
      </c>
      <c r="D22" s="20">
        <v>48</v>
      </c>
      <c r="E22" s="20">
        <v>39</v>
      </c>
      <c r="F22" s="20">
        <v>23</v>
      </c>
      <c r="G22" s="20">
        <v>29</v>
      </c>
      <c r="H22" s="20">
        <v>0</v>
      </c>
      <c r="I22" s="20">
        <v>34</v>
      </c>
      <c r="J22" s="20">
        <v>4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32</v>
      </c>
      <c r="R22" s="20">
        <v>37</v>
      </c>
      <c r="S22" s="20">
        <v>0</v>
      </c>
      <c r="T22" s="20">
        <v>0</v>
      </c>
      <c r="U22" s="20">
        <v>25</v>
      </c>
      <c r="V22" s="20">
        <v>71</v>
      </c>
    </row>
    <row r="23" spans="2:22" ht="20.100000000000001" customHeight="1" thickBot="1" x14ac:dyDescent="0.25">
      <c r="B23" s="4" t="s">
        <v>34</v>
      </c>
      <c r="C23" s="20">
        <v>142</v>
      </c>
      <c r="D23" s="20">
        <v>61</v>
      </c>
      <c r="E23" s="20">
        <v>69</v>
      </c>
      <c r="F23" s="20">
        <v>12</v>
      </c>
      <c r="G23" s="20">
        <v>26</v>
      </c>
      <c r="H23" s="20">
        <v>0</v>
      </c>
      <c r="I23" s="20">
        <v>26</v>
      </c>
      <c r="J23" s="20">
        <v>3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44</v>
      </c>
      <c r="R23" s="20">
        <v>50</v>
      </c>
      <c r="S23" s="20">
        <v>0</v>
      </c>
      <c r="T23" s="20">
        <v>0</v>
      </c>
      <c r="U23" s="20">
        <v>50</v>
      </c>
      <c r="V23" s="20">
        <v>116</v>
      </c>
    </row>
    <row r="24" spans="2:22" ht="20.100000000000001" customHeight="1" thickBot="1" x14ac:dyDescent="0.25">
      <c r="B24" s="4" t="s">
        <v>35</v>
      </c>
      <c r="C24" s="20">
        <v>65</v>
      </c>
      <c r="D24" s="20">
        <v>27</v>
      </c>
      <c r="E24" s="20">
        <v>31</v>
      </c>
      <c r="F24" s="20">
        <v>7</v>
      </c>
      <c r="G24" s="20">
        <v>38</v>
      </c>
      <c r="H24" s="20">
        <v>1</v>
      </c>
      <c r="I24" s="20">
        <v>36</v>
      </c>
      <c r="J24" s="20">
        <v>4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32</v>
      </c>
      <c r="R24" s="20">
        <v>33</v>
      </c>
      <c r="S24" s="20">
        <v>0</v>
      </c>
      <c r="T24" s="20">
        <v>2</v>
      </c>
      <c r="U24" s="20">
        <v>27</v>
      </c>
      <c r="V24" s="20">
        <v>105</v>
      </c>
    </row>
    <row r="25" spans="2:22" ht="20.100000000000001" customHeight="1" thickBot="1" x14ac:dyDescent="0.25">
      <c r="B25" s="4" t="s">
        <v>36</v>
      </c>
      <c r="C25" s="20">
        <v>15</v>
      </c>
      <c r="D25" s="20">
        <v>6</v>
      </c>
      <c r="E25" s="20">
        <v>1</v>
      </c>
      <c r="F25" s="20">
        <v>8</v>
      </c>
      <c r="G25" s="20">
        <v>0</v>
      </c>
      <c r="H25" s="20">
        <v>0</v>
      </c>
      <c r="I25" s="20">
        <v>1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3</v>
      </c>
      <c r="R25" s="20">
        <v>3</v>
      </c>
      <c r="S25" s="20">
        <v>0</v>
      </c>
      <c r="T25" s="20">
        <v>0</v>
      </c>
      <c r="U25" s="20">
        <v>10</v>
      </c>
      <c r="V25" s="20">
        <v>8</v>
      </c>
    </row>
    <row r="26" spans="2:22" ht="20.100000000000001" customHeight="1" thickBot="1" x14ac:dyDescent="0.25">
      <c r="B26" s="5" t="s">
        <v>37</v>
      </c>
      <c r="C26" s="20">
        <v>83</v>
      </c>
      <c r="D26" s="20">
        <v>68</v>
      </c>
      <c r="E26" s="20">
        <v>10</v>
      </c>
      <c r="F26" s="20">
        <v>5</v>
      </c>
      <c r="G26" s="20">
        <v>33</v>
      </c>
      <c r="H26" s="20">
        <v>0</v>
      </c>
      <c r="I26" s="20">
        <v>30</v>
      </c>
      <c r="J26" s="20">
        <v>6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25</v>
      </c>
      <c r="R26" s="20">
        <v>79</v>
      </c>
      <c r="S26" s="20">
        <v>2</v>
      </c>
      <c r="T26" s="20">
        <v>3</v>
      </c>
      <c r="U26" s="20">
        <v>15</v>
      </c>
      <c r="V26" s="20">
        <v>83</v>
      </c>
    </row>
    <row r="27" spans="2:22" ht="20.100000000000001" customHeight="1" thickBot="1" x14ac:dyDescent="0.25">
      <c r="B27" s="6" t="s">
        <v>38</v>
      </c>
      <c r="C27" s="21">
        <v>13</v>
      </c>
      <c r="D27" s="21">
        <v>8</v>
      </c>
      <c r="E27" s="21">
        <v>4</v>
      </c>
      <c r="F27" s="21">
        <v>1</v>
      </c>
      <c r="G27" s="21">
        <v>4</v>
      </c>
      <c r="H27" s="21">
        <v>0</v>
      </c>
      <c r="I27" s="21">
        <v>5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2</v>
      </c>
      <c r="R27" s="21">
        <v>2</v>
      </c>
      <c r="S27" s="21">
        <v>0</v>
      </c>
      <c r="T27" s="21">
        <v>0</v>
      </c>
      <c r="U27" s="21">
        <v>2</v>
      </c>
      <c r="V27" s="21">
        <v>10</v>
      </c>
    </row>
    <row r="28" spans="2:22" ht="20.100000000000001" customHeight="1" thickBot="1" x14ac:dyDescent="0.25">
      <c r="B28" s="7" t="s">
        <v>39</v>
      </c>
      <c r="C28" s="9">
        <f>SUM(C11:C27)</f>
        <v>2234</v>
      </c>
      <c r="D28" s="9">
        <f t="shared" ref="D28:V28" si="0">SUM(D11:D27)</f>
        <v>905</v>
      </c>
      <c r="E28" s="9">
        <f t="shared" si="0"/>
        <v>830</v>
      </c>
      <c r="F28" s="9">
        <f t="shared" si="0"/>
        <v>499</v>
      </c>
      <c r="G28" s="9">
        <f t="shared" si="0"/>
        <v>618</v>
      </c>
      <c r="H28" s="9">
        <f t="shared" si="0"/>
        <v>1</v>
      </c>
      <c r="I28" s="9">
        <f t="shared" si="0"/>
        <v>625</v>
      </c>
      <c r="J28" s="9">
        <f t="shared" si="0"/>
        <v>118</v>
      </c>
      <c r="K28" s="9">
        <f t="shared" si="0"/>
        <v>0</v>
      </c>
      <c r="L28" s="9">
        <f t="shared" si="0"/>
        <v>0</v>
      </c>
      <c r="M28" s="9">
        <f t="shared" si="0"/>
        <v>0</v>
      </c>
      <c r="N28" s="9">
        <f t="shared" si="0"/>
        <v>0</v>
      </c>
      <c r="O28" s="9">
        <f t="shared" si="0"/>
        <v>0</v>
      </c>
      <c r="P28" s="9">
        <f t="shared" si="0"/>
        <v>0</v>
      </c>
      <c r="Q28" s="9">
        <f t="shared" si="0"/>
        <v>721</v>
      </c>
      <c r="R28" s="9">
        <f t="shared" si="0"/>
        <v>804</v>
      </c>
      <c r="S28" s="9">
        <f t="shared" si="0"/>
        <v>11</v>
      </c>
      <c r="T28" s="9">
        <f t="shared" si="0"/>
        <v>73</v>
      </c>
      <c r="U28" s="9">
        <f t="shared" si="0"/>
        <v>620</v>
      </c>
      <c r="V28" s="9">
        <f t="shared" si="0"/>
        <v>1925</v>
      </c>
    </row>
    <row r="29" spans="2:22" x14ac:dyDescent="0.2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</row>
  </sheetData>
  <mergeCells count="4">
    <mergeCell ref="C9:F9"/>
    <mergeCell ref="G9:J9"/>
    <mergeCell ref="K9:P9"/>
    <mergeCell ref="Q9:V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CL29"/>
  <sheetViews>
    <sheetView zoomScaleNormal="100" workbookViewId="0"/>
  </sheetViews>
  <sheetFormatPr baseColWidth="10" defaultRowHeight="12.75" x14ac:dyDescent="0.2"/>
  <cols>
    <col min="1" max="1" width="8.625" customWidth="1"/>
    <col min="2" max="2" width="27" customWidth="1"/>
    <col min="3" max="3" width="15" bestFit="1" customWidth="1"/>
    <col min="4" max="4" width="17.125" bestFit="1" customWidth="1"/>
    <col min="5" max="5" width="11.25" bestFit="1" customWidth="1"/>
    <col min="6" max="6" width="14.875" bestFit="1" customWidth="1"/>
    <col min="7" max="7" width="15" bestFit="1" customWidth="1"/>
    <col min="8" max="8" width="17.125" bestFit="1" customWidth="1"/>
    <col min="9" max="9" width="11.25" bestFit="1" customWidth="1"/>
    <col min="10" max="10" width="14.875" bestFit="1" customWidth="1"/>
    <col min="11" max="11" width="15" bestFit="1" customWidth="1"/>
    <col min="12" max="12" width="17.125" bestFit="1" customWidth="1"/>
    <col min="13" max="13" width="11.25" bestFit="1" customWidth="1"/>
    <col min="14" max="14" width="14.875" bestFit="1" customWidth="1"/>
    <col min="15" max="15" width="15" bestFit="1" customWidth="1"/>
    <col min="16" max="16" width="17.125" bestFit="1" customWidth="1"/>
    <col min="17" max="17" width="11.25" bestFit="1" customWidth="1"/>
    <col min="18" max="18" width="14.875" bestFit="1" customWidth="1"/>
    <col min="19" max="19" width="15" bestFit="1" customWidth="1"/>
    <col min="20" max="20" width="17.125" bestFit="1" customWidth="1"/>
    <col min="21" max="21" width="11.25" bestFit="1" customWidth="1"/>
    <col min="22" max="22" width="14.875" bestFit="1" customWidth="1"/>
    <col min="23" max="23" width="15" bestFit="1" customWidth="1"/>
    <col min="24" max="24" width="17.1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7.125" bestFit="1" customWidth="1"/>
    <col min="29" max="29" width="11.25" bestFit="1" customWidth="1"/>
    <col min="30" max="30" width="14.875" bestFit="1" customWidth="1"/>
    <col min="31" max="31" width="15" bestFit="1" customWidth="1"/>
    <col min="32" max="32" width="17.125" bestFit="1" customWidth="1"/>
    <col min="33" max="33" width="11.25" bestFit="1" customWidth="1"/>
    <col min="34" max="34" width="14.875" bestFit="1" customWidth="1"/>
    <col min="35" max="35" width="15" bestFit="1" customWidth="1"/>
    <col min="36" max="36" width="17.125" bestFit="1" customWidth="1"/>
    <col min="37" max="37" width="11.25" bestFit="1" customWidth="1"/>
    <col min="38" max="38" width="14.875" bestFit="1" customWidth="1"/>
    <col min="39" max="39" width="15" bestFit="1" customWidth="1"/>
    <col min="40" max="40" width="17.125" bestFit="1" customWidth="1"/>
    <col min="41" max="41" width="11.25" bestFit="1" customWidth="1"/>
    <col min="42" max="42" width="14.875" bestFit="1" customWidth="1"/>
    <col min="43" max="43" width="15" bestFit="1" customWidth="1"/>
    <col min="44" max="44" width="17.125" bestFit="1" customWidth="1"/>
    <col min="45" max="45" width="11.25" bestFit="1" customWidth="1"/>
    <col min="46" max="46" width="14.875" bestFit="1" customWidth="1"/>
    <col min="47" max="47" width="14.875" customWidth="1"/>
    <col min="48" max="48" width="17.625" customWidth="1"/>
    <col min="49" max="49" width="11.25" bestFit="1" customWidth="1"/>
    <col min="50" max="50" width="14.875" customWidth="1"/>
    <col min="51" max="51" width="15" bestFit="1" customWidth="1"/>
    <col min="52" max="52" width="17.125" bestFit="1" customWidth="1"/>
    <col min="53" max="53" width="11.25" bestFit="1" customWidth="1"/>
    <col min="54" max="54" width="14.875" bestFit="1" customWidth="1"/>
    <col min="55" max="58" width="14.875" customWidth="1"/>
    <col min="59" max="59" width="15" bestFit="1" customWidth="1"/>
    <col min="60" max="60" width="17.125" bestFit="1" customWidth="1"/>
    <col min="61" max="61" width="11.25" bestFit="1" customWidth="1"/>
    <col min="62" max="62" width="14.875" bestFit="1" customWidth="1"/>
    <col min="63" max="63" width="15" bestFit="1" customWidth="1"/>
    <col min="64" max="64" width="17.125" bestFit="1" customWidth="1"/>
    <col min="65" max="65" width="11.25" bestFit="1" customWidth="1"/>
    <col min="66" max="66" width="14.875" bestFit="1" customWidth="1"/>
    <col min="67" max="67" width="15" bestFit="1" customWidth="1"/>
    <col min="68" max="68" width="17.125" bestFit="1" customWidth="1"/>
    <col min="69" max="69" width="11.25" bestFit="1" customWidth="1"/>
    <col min="70" max="70" width="14.875" bestFit="1" customWidth="1"/>
    <col min="71" max="71" width="15" bestFit="1" customWidth="1"/>
    <col min="72" max="72" width="17.125" bestFit="1" customWidth="1"/>
    <col min="73" max="73" width="11.25" bestFit="1" customWidth="1"/>
    <col min="74" max="74" width="14.875" bestFit="1" customWidth="1"/>
    <col min="75" max="75" width="15" bestFit="1" customWidth="1"/>
    <col min="76" max="76" width="17.125" bestFit="1" customWidth="1"/>
    <col min="77" max="77" width="11.25" bestFit="1" customWidth="1"/>
    <col min="78" max="78" width="14.875" bestFit="1" customWidth="1"/>
    <col min="79" max="79" width="15" bestFit="1" customWidth="1"/>
    <col min="80" max="80" width="17.125" bestFit="1" customWidth="1"/>
    <col min="81" max="81" width="11.25" bestFit="1" customWidth="1"/>
    <col min="82" max="82" width="14.875" bestFit="1" customWidth="1"/>
    <col min="83" max="83" width="14.875" customWidth="1"/>
    <col min="84" max="84" width="17" bestFit="1" customWidth="1"/>
    <col min="85" max="87" width="14.875" customWidth="1"/>
    <col min="88" max="88" width="17" bestFit="1" customWidth="1"/>
    <col min="89" max="90" width="14.875" customWidth="1"/>
  </cols>
  <sheetData>
    <row r="9" spans="2:90" ht="44.25" customHeight="1" thickBot="1" x14ac:dyDescent="0.25">
      <c r="C9" s="77" t="s">
        <v>80</v>
      </c>
      <c r="D9" s="70"/>
      <c r="E9" s="70"/>
      <c r="F9" s="78"/>
      <c r="G9" s="77" t="s">
        <v>81</v>
      </c>
      <c r="H9" s="70"/>
      <c r="I9" s="70"/>
      <c r="J9" s="78"/>
      <c r="K9" s="77" t="s">
        <v>82</v>
      </c>
      <c r="L9" s="70"/>
      <c r="M9" s="70"/>
      <c r="N9" s="78"/>
      <c r="O9" s="77" t="s">
        <v>83</v>
      </c>
      <c r="P9" s="70"/>
      <c r="Q9" s="70"/>
      <c r="R9" s="78"/>
      <c r="S9" s="77" t="s">
        <v>84</v>
      </c>
      <c r="T9" s="70"/>
      <c r="U9" s="70"/>
      <c r="V9" s="78"/>
      <c r="W9" s="77" t="s">
        <v>85</v>
      </c>
      <c r="X9" s="70"/>
      <c r="Y9" s="70"/>
      <c r="Z9" s="78"/>
      <c r="AA9" s="77" t="s">
        <v>86</v>
      </c>
      <c r="AB9" s="70"/>
      <c r="AC9" s="70"/>
      <c r="AD9" s="78"/>
      <c r="AE9" s="77" t="s">
        <v>87</v>
      </c>
      <c r="AF9" s="70"/>
      <c r="AG9" s="70"/>
      <c r="AH9" s="78"/>
      <c r="AI9" s="77" t="s">
        <v>88</v>
      </c>
      <c r="AJ9" s="70"/>
      <c r="AK9" s="70"/>
      <c r="AL9" s="78"/>
      <c r="AM9" s="77" t="s">
        <v>89</v>
      </c>
      <c r="AN9" s="70"/>
      <c r="AO9" s="70"/>
      <c r="AP9" s="78"/>
      <c r="AQ9" s="77" t="s">
        <v>90</v>
      </c>
      <c r="AR9" s="70"/>
      <c r="AS9" s="70"/>
      <c r="AT9" s="78"/>
      <c r="AU9" s="77" t="s">
        <v>256</v>
      </c>
      <c r="AV9" s="70"/>
      <c r="AW9" s="70"/>
      <c r="AX9" s="78"/>
      <c r="AY9" s="77" t="s">
        <v>91</v>
      </c>
      <c r="AZ9" s="70"/>
      <c r="BA9" s="70"/>
      <c r="BB9" s="78"/>
      <c r="BC9" s="77" t="s">
        <v>244</v>
      </c>
      <c r="BD9" s="70"/>
      <c r="BE9" s="70"/>
      <c r="BF9" s="78"/>
      <c r="BG9" s="77" t="s">
        <v>92</v>
      </c>
      <c r="BH9" s="70"/>
      <c r="BI9" s="70"/>
      <c r="BJ9" s="78"/>
      <c r="BK9" s="77" t="s">
        <v>93</v>
      </c>
      <c r="BL9" s="70"/>
      <c r="BM9" s="70"/>
      <c r="BN9" s="78"/>
      <c r="BO9" s="77" t="s">
        <v>94</v>
      </c>
      <c r="BP9" s="70"/>
      <c r="BQ9" s="70"/>
      <c r="BR9" s="78"/>
      <c r="BS9" s="77" t="s">
        <v>95</v>
      </c>
      <c r="BT9" s="70"/>
      <c r="BU9" s="70"/>
      <c r="BV9" s="78"/>
      <c r="BW9" s="77" t="s">
        <v>96</v>
      </c>
      <c r="BX9" s="70"/>
      <c r="BY9" s="70"/>
      <c r="BZ9" s="78"/>
      <c r="CA9" s="77" t="s">
        <v>97</v>
      </c>
      <c r="CB9" s="70"/>
      <c r="CC9" s="70"/>
      <c r="CD9" s="78"/>
      <c r="CE9" s="77" t="s">
        <v>245</v>
      </c>
      <c r="CF9" s="70"/>
      <c r="CG9" s="70"/>
      <c r="CH9" s="70"/>
      <c r="CI9" s="77" t="s">
        <v>246</v>
      </c>
      <c r="CJ9" s="70"/>
      <c r="CK9" s="70"/>
      <c r="CL9" s="70"/>
    </row>
    <row r="10" spans="2:90" ht="42.75" customHeight="1" thickBot="1" x14ac:dyDescent="0.25">
      <c r="C10" s="8" t="s">
        <v>48</v>
      </c>
      <c r="D10" s="8" t="s">
        <v>98</v>
      </c>
      <c r="E10" s="8" t="s">
        <v>50</v>
      </c>
      <c r="F10" s="8" t="s">
        <v>51</v>
      </c>
      <c r="G10" s="8" t="s">
        <v>48</v>
      </c>
      <c r="H10" s="8" t="s">
        <v>98</v>
      </c>
      <c r="I10" s="8" t="s">
        <v>50</v>
      </c>
      <c r="J10" s="8" t="s">
        <v>51</v>
      </c>
      <c r="K10" s="8" t="s">
        <v>48</v>
      </c>
      <c r="L10" s="8" t="s">
        <v>98</v>
      </c>
      <c r="M10" s="8" t="s">
        <v>50</v>
      </c>
      <c r="N10" s="8" t="s">
        <v>51</v>
      </c>
      <c r="O10" s="8" t="s">
        <v>48</v>
      </c>
      <c r="P10" s="8" t="s">
        <v>98</v>
      </c>
      <c r="Q10" s="8" t="s">
        <v>50</v>
      </c>
      <c r="R10" s="8" t="s">
        <v>51</v>
      </c>
      <c r="S10" s="8" t="s">
        <v>48</v>
      </c>
      <c r="T10" s="8" t="s">
        <v>98</v>
      </c>
      <c r="U10" s="8" t="s">
        <v>50</v>
      </c>
      <c r="V10" s="8" t="s">
        <v>51</v>
      </c>
      <c r="W10" s="8" t="s">
        <v>48</v>
      </c>
      <c r="X10" s="8" t="s">
        <v>98</v>
      </c>
      <c r="Y10" s="8" t="s">
        <v>50</v>
      </c>
      <c r="Z10" s="8" t="s">
        <v>51</v>
      </c>
      <c r="AA10" s="8" t="s">
        <v>48</v>
      </c>
      <c r="AB10" s="8" t="s">
        <v>98</v>
      </c>
      <c r="AC10" s="8" t="s">
        <v>50</v>
      </c>
      <c r="AD10" s="8" t="s">
        <v>51</v>
      </c>
      <c r="AE10" s="8" t="s">
        <v>48</v>
      </c>
      <c r="AF10" s="8" t="s">
        <v>98</v>
      </c>
      <c r="AG10" s="8" t="s">
        <v>50</v>
      </c>
      <c r="AH10" s="8" t="s">
        <v>51</v>
      </c>
      <c r="AI10" s="8" t="s">
        <v>48</v>
      </c>
      <c r="AJ10" s="8" t="s">
        <v>98</v>
      </c>
      <c r="AK10" s="8" t="s">
        <v>50</v>
      </c>
      <c r="AL10" s="8" t="s">
        <v>51</v>
      </c>
      <c r="AM10" s="8" t="s">
        <v>48</v>
      </c>
      <c r="AN10" s="8" t="s">
        <v>98</v>
      </c>
      <c r="AO10" s="8" t="s">
        <v>50</v>
      </c>
      <c r="AP10" s="8" t="s">
        <v>51</v>
      </c>
      <c r="AQ10" s="8" t="s">
        <v>48</v>
      </c>
      <c r="AR10" s="8" t="s">
        <v>98</v>
      </c>
      <c r="AS10" s="8" t="s">
        <v>50</v>
      </c>
      <c r="AT10" s="8" t="s">
        <v>51</v>
      </c>
      <c r="AU10" s="65" t="s">
        <v>48</v>
      </c>
      <c r="AV10" s="65" t="s">
        <v>98</v>
      </c>
      <c r="AW10" s="65" t="s">
        <v>50</v>
      </c>
      <c r="AX10" s="65" t="s">
        <v>51</v>
      </c>
      <c r="AY10" s="8" t="s">
        <v>48</v>
      </c>
      <c r="AZ10" s="8" t="s">
        <v>98</v>
      </c>
      <c r="BA10" s="8" t="s">
        <v>50</v>
      </c>
      <c r="BB10" s="8" t="s">
        <v>51</v>
      </c>
      <c r="BC10" s="61" t="s">
        <v>48</v>
      </c>
      <c r="BD10" s="61" t="s">
        <v>98</v>
      </c>
      <c r="BE10" s="61" t="s">
        <v>50</v>
      </c>
      <c r="BF10" s="61" t="s">
        <v>51</v>
      </c>
      <c r="BG10" s="8" t="s">
        <v>48</v>
      </c>
      <c r="BH10" s="8" t="s">
        <v>98</v>
      </c>
      <c r="BI10" s="8" t="s">
        <v>50</v>
      </c>
      <c r="BJ10" s="8" t="s">
        <v>51</v>
      </c>
      <c r="BK10" s="8" t="s">
        <v>48</v>
      </c>
      <c r="BL10" s="8" t="s">
        <v>98</v>
      </c>
      <c r="BM10" s="8" t="s">
        <v>50</v>
      </c>
      <c r="BN10" s="8" t="s">
        <v>51</v>
      </c>
      <c r="BO10" s="8" t="s">
        <v>48</v>
      </c>
      <c r="BP10" s="8" t="s">
        <v>98</v>
      </c>
      <c r="BQ10" s="8" t="s">
        <v>50</v>
      </c>
      <c r="BR10" s="8" t="s">
        <v>51</v>
      </c>
      <c r="BS10" s="8" t="s">
        <v>48</v>
      </c>
      <c r="BT10" s="8" t="s">
        <v>98</v>
      </c>
      <c r="BU10" s="8" t="s">
        <v>50</v>
      </c>
      <c r="BV10" s="8" t="s">
        <v>51</v>
      </c>
      <c r="BW10" s="8" t="s">
        <v>48</v>
      </c>
      <c r="BX10" s="8" t="s">
        <v>98</v>
      </c>
      <c r="BY10" s="8" t="s">
        <v>50</v>
      </c>
      <c r="BZ10" s="8" t="s">
        <v>51</v>
      </c>
      <c r="CA10" s="8" t="s">
        <v>48</v>
      </c>
      <c r="CB10" s="8" t="s">
        <v>98</v>
      </c>
      <c r="CC10" s="8" t="s">
        <v>50</v>
      </c>
      <c r="CD10" s="8" t="s">
        <v>51</v>
      </c>
      <c r="CE10" s="61" t="s">
        <v>48</v>
      </c>
      <c r="CF10" s="61" t="s">
        <v>98</v>
      </c>
      <c r="CG10" s="61" t="s">
        <v>50</v>
      </c>
      <c r="CH10" s="61" t="s">
        <v>51</v>
      </c>
      <c r="CI10" s="61" t="s">
        <v>48</v>
      </c>
      <c r="CJ10" s="61" t="s">
        <v>98</v>
      </c>
      <c r="CK10" s="61" t="s">
        <v>50</v>
      </c>
      <c r="CL10" s="61" t="s">
        <v>51</v>
      </c>
    </row>
    <row r="11" spans="2:90" ht="20.100000000000001" customHeight="1" thickBot="1" x14ac:dyDescent="0.25">
      <c r="B11" s="3" t="s">
        <v>22</v>
      </c>
      <c r="C11" s="19">
        <v>909</v>
      </c>
      <c r="D11" s="19">
        <v>21</v>
      </c>
      <c r="E11" s="19">
        <v>930</v>
      </c>
      <c r="F11" s="19">
        <v>3304</v>
      </c>
      <c r="G11" s="19">
        <v>6</v>
      </c>
      <c r="H11" s="19">
        <v>0</v>
      </c>
      <c r="I11" s="19">
        <v>2</v>
      </c>
      <c r="J11" s="19">
        <v>41</v>
      </c>
      <c r="K11" s="19">
        <v>0</v>
      </c>
      <c r="L11" s="19">
        <v>0</v>
      </c>
      <c r="M11" s="19">
        <v>5</v>
      </c>
      <c r="N11" s="19">
        <v>3</v>
      </c>
      <c r="O11" s="19">
        <v>1</v>
      </c>
      <c r="P11" s="19">
        <v>0</v>
      </c>
      <c r="Q11" s="19">
        <v>1</v>
      </c>
      <c r="R11" s="19">
        <v>1</v>
      </c>
      <c r="S11" s="19">
        <v>25</v>
      </c>
      <c r="T11" s="19">
        <v>14</v>
      </c>
      <c r="U11" s="19">
        <v>36</v>
      </c>
      <c r="V11" s="19">
        <v>23</v>
      </c>
      <c r="W11" s="19">
        <v>304</v>
      </c>
      <c r="X11" s="19">
        <v>0</v>
      </c>
      <c r="Y11" s="19">
        <v>317</v>
      </c>
      <c r="Z11" s="19">
        <v>1211</v>
      </c>
      <c r="AA11" s="19">
        <v>1</v>
      </c>
      <c r="AB11" s="19">
        <v>0</v>
      </c>
      <c r="AC11" s="19">
        <v>0</v>
      </c>
      <c r="AD11" s="19">
        <v>2</v>
      </c>
      <c r="AE11" s="19">
        <v>9</v>
      </c>
      <c r="AF11" s="19">
        <v>0</v>
      </c>
      <c r="AG11" s="19">
        <v>10</v>
      </c>
      <c r="AH11" s="19">
        <v>32</v>
      </c>
      <c r="AI11" s="19">
        <v>0</v>
      </c>
      <c r="AJ11" s="19">
        <v>0</v>
      </c>
      <c r="AK11" s="19">
        <v>0</v>
      </c>
      <c r="AL11" s="19">
        <v>0</v>
      </c>
      <c r="AM11" s="19">
        <v>12</v>
      </c>
      <c r="AN11" s="19">
        <v>3</v>
      </c>
      <c r="AO11" s="19">
        <v>15</v>
      </c>
      <c r="AP11" s="19">
        <v>16</v>
      </c>
      <c r="AQ11" s="19">
        <v>159</v>
      </c>
      <c r="AR11" s="19">
        <v>0</v>
      </c>
      <c r="AS11" s="19">
        <v>180</v>
      </c>
      <c r="AT11" s="19">
        <v>468</v>
      </c>
      <c r="AU11" s="19">
        <v>1</v>
      </c>
      <c r="AV11" s="19">
        <v>0</v>
      </c>
      <c r="AW11" s="19">
        <v>1</v>
      </c>
      <c r="AX11" s="19">
        <v>3</v>
      </c>
      <c r="AY11" s="19">
        <v>21</v>
      </c>
      <c r="AZ11" s="19">
        <v>0</v>
      </c>
      <c r="BA11" s="19">
        <v>14</v>
      </c>
      <c r="BB11" s="19">
        <v>38</v>
      </c>
      <c r="BC11" s="19">
        <v>0</v>
      </c>
      <c r="BD11" s="19">
        <v>0</v>
      </c>
      <c r="BE11" s="19">
        <v>0</v>
      </c>
      <c r="BF11" s="19">
        <v>0</v>
      </c>
      <c r="BG11" s="19">
        <v>0</v>
      </c>
      <c r="BH11" s="19">
        <v>0</v>
      </c>
      <c r="BI11" s="19">
        <v>0</v>
      </c>
      <c r="BJ11" s="19">
        <v>0</v>
      </c>
      <c r="BK11" s="19">
        <v>3</v>
      </c>
      <c r="BL11" s="19">
        <v>0</v>
      </c>
      <c r="BM11" s="19">
        <v>2</v>
      </c>
      <c r="BN11" s="19">
        <v>8</v>
      </c>
      <c r="BO11" s="19">
        <v>0</v>
      </c>
      <c r="BP11" s="19">
        <v>0</v>
      </c>
      <c r="BQ11" s="19">
        <v>0</v>
      </c>
      <c r="BR11" s="19">
        <v>0</v>
      </c>
      <c r="BS11" s="19">
        <v>36</v>
      </c>
      <c r="BT11" s="19">
        <v>0</v>
      </c>
      <c r="BU11" s="19">
        <v>42</v>
      </c>
      <c r="BV11" s="19">
        <v>188</v>
      </c>
      <c r="BW11" s="19">
        <v>26</v>
      </c>
      <c r="BX11" s="19">
        <v>4</v>
      </c>
      <c r="BY11" s="19">
        <v>23</v>
      </c>
      <c r="BZ11" s="19">
        <v>61</v>
      </c>
      <c r="CA11" s="19">
        <v>305</v>
      </c>
      <c r="CB11" s="19">
        <v>0</v>
      </c>
      <c r="CC11" s="19">
        <v>282</v>
      </c>
      <c r="CD11" s="19">
        <v>1209</v>
      </c>
      <c r="CE11" s="19">
        <v>0</v>
      </c>
      <c r="CF11" s="19">
        <v>0</v>
      </c>
      <c r="CG11" s="19">
        <v>0</v>
      </c>
      <c r="CH11" s="19">
        <v>0</v>
      </c>
      <c r="CI11" s="19">
        <v>0</v>
      </c>
      <c r="CJ11" s="19">
        <v>0</v>
      </c>
      <c r="CK11" s="19">
        <v>0</v>
      </c>
      <c r="CL11" s="19">
        <v>0</v>
      </c>
    </row>
    <row r="12" spans="2:90" ht="20.100000000000001" customHeight="1" thickBot="1" x14ac:dyDescent="0.25">
      <c r="B12" s="4" t="s">
        <v>23</v>
      </c>
      <c r="C12" s="20">
        <v>100</v>
      </c>
      <c r="D12" s="20">
        <v>5</v>
      </c>
      <c r="E12" s="20">
        <v>160</v>
      </c>
      <c r="F12" s="20">
        <v>188</v>
      </c>
      <c r="G12" s="20">
        <v>1</v>
      </c>
      <c r="H12" s="20">
        <v>0</v>
      </c>
      <c r="I12" s="20">
        <v>0</v>
      </c>
      <c r="J12" s="20">
        <v>1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1</v>
      </c>
      <c r="R12" s="20">
        <v>0</v>
      </c>
      <c r="S12" s="20">
        <v>9</v>
      </c>
      <c r="T12" s="20">
        <v>4</v>
      </c>
      <c r="U12" s="20">
        <v>12</v>
      </c>
      <c r="V12" s="20">
        <v>2</v>
      </c>
      <c r="W12" s="20">
        <v>30</v>
      </c>
      <c r="X12" s="20">
        <v>0</v>
      </c>
      <c r="Y12" s="20">
        <v>56</v>
      </c>
      <c r="Z12" s="20">
        <v>69</v>
      </c>
      <c r="AA12" s="20">
        <v>1</v>
      </c>
      <c r="AB12" s="20">
        <v>0</v>
      </c>
      <c r="AC12" s="20">
        <v>1</v>
      </c>
      <c r="AD12" s="20">
        <v>0</v>
      </c>
      <c r="AE12" s="20">
        <v>2</v>
      </c>
      <c r="AF12" s="20">
        <v>0</v>
      </c>
      <c r="AG12" s="20">
        <v>3</v>
      </c>
      <c r="AH12" s="20">
        <v>2</v>
      </c>
      <c r="AI12" s="20">
        <v>0</v>
      </c>
      <c r="AJ12" s="20">
        <v>0</v>
      </c>
      <c r="AK12" s="20">
        <v>0</v>
      </c>
      <c r="AL12" s="20">
        <v>0</v>
      </c>
      <c r="AM12" s="20">
        <v>1</v>
      </c>
      <c r="AN12" s="20">
        <v>0</v>
      </c>
      <c r="AO12" s="20">
        <v>3</v>
      </c>
      <c r="AP12" s="20">
        <v>1</v>
      </c>
      <c r="AQ12" s="20">
        <v>17</v>
      </c>
      <c r="AR12" s="20">
        <v>1</v>
      </c>
      <c r="AS12" s="20">
        <v>27</v>
      </c>
      <c r="AT12" s="20">
        <v>36</v>
      </c>
      <c r="AU12" s="20">
        <v>0</v>
      </c>
      <c r="AV12" s="20">
        <v>0</v>
      </c>
      <c r="AW12" s="20">
        <v>0</v>
      </c>
      <c r="AX12" s="20">
        <v>0</v>
      </c>
      <c r="AY12" s="20">
        <v>5</v>
      </c>
      <c r="AZ12" s="20">
        <v>0</v>
      </c>
      <c r="BA12" s="20">
        <v>5</v>
      </c>
      <c r="BB12" s="20">
        <v>9</v>
      </c>
      <c r="BC12" s="20">
        <v>0</v>
      </c>
      <c r="BD12" s="20">
        <v>0</v>
      </c>
      <c r="BE12" s="20">
        <v>0</v>
      </c>
      <c r="BF12" s="20">
        <v>0</v>
      </c>
      <c r="BG12" s="20">
        <v>0</v>
      </c>
      <c r="BH12" s="20">
        <v>0</v>
      </c>
      <c r="BI12" s="20">
        <v>0</v>
      </c>
      <c r="BJ12" s="20">
        <v>0</v>
      </c>
      <c r="BK12" s="20">
        <v>0</v>
      </c>
      <c r="BL12" s="20">
        <v>0</v>
      </c>
      <c r="BM12" s="20">
        <v>0</v>
      </c>
      <c r="BN12" s="20">
        <v>1</v>
      </c>
      <c r="BO12" s="20">
        <v>0</v>
      </c>
      <c r="BP12" s="20">
        <v>0</v>
      </c>
      <c r="BQ12" s="20">
        <v>0</v>
      </c>
      <c r="BR12" s="20">
        <v>0</v>
      </c>
      <c r="BS12" s="20">
        <v>2</v>
      </c>
      <c r="BT12" s="20">
        <v>0</v>
      </c>
      <c r="BU12" s="20">
        <v>1</v>
      </c>
      <c r="BV12" s="20">
        <v>5</v>
      </c>
      <c r="BW12" s="20">
        <v>5</v>
      </c>
      <c r="BX12" s="20">
        <v>0</v>
      </c>
      <c r="BY12" s="20">
        <v>6</v>
      </c>
      <c r="BZ12" s="20">
        <v>8</v>
      </c>
      <c r="CA12" s="20">
        <v>27</v>
      </c>
      <c r="CB12" s="20">
        <v>0</v>
      </c>
      <c r="CC12" s="20">
        <v>45</v>
      </c>
      <c r="CD12" s="20">
        <v>54</v>
      </c>
      <c r="CE12" s="20">
        <v>0</v>
      </c>
      <c r="CF12" s="20">
        <v>0</v>
      </c>
      <c r="CG12" s="20">
        <v>0</v>
      </c>
      <c r="CH12" s="20">
        <v>0</v>
      </c>
      <c r="CI12" s="20">
        <v>0</v>
      </c>
      <c r="CJ12" s="20">
        <v>0</v>
      </c>
      <c r="CK12" s="20">
        <v>0</v>
      </c>
      <c r="CL12" s="20">
        <v>0</v>
      </c>
    </row>
    <row r="13" spans="2:90" ht="20.100000000000001" customHeight="1" thickBot="1" x14ac:dyDescent="0.25">
      <c r="B13" s="4" t="s">
        <v>24</v>
      </c>
      <c r="C13" s="20">
        <v>84</v>
      </c>
      <c r="D13" s="20">
        <v>5</v>
      </c>
      <c r="E13" s="20">
        <v>105</v>
      </c>
      <c r="F13" s="20">
        <v>162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1</v>
      </c>
      <c r="O13" s="20">
        <v>0</v>
      </c>
      <c r="P13" s="20">
        <v>0</v>
      </c>
      <c r="Q13" s="20">
        <v>0</v>
      </c>
      <c r="R13" s="20">
        <v>0</v>
      </c>
      <c r="S13" s="20">
        <v>7</v>
      </c>
      <c r="T13" s="20">
        <v>2</v>
      </c>
      <c r="U13" s="20">
        <v>8</v>
      </c>
      <c r="V13" s="20">
        <v>4</v>
      </c>
      <c r="W13" s="20">
        <v>30</v>
      </c>
      <c r="X13" s="20">
        <v>1</v>
      </c>
      <c r="Y13" s="20">
        <v>29</v>
      </c>
      <c r="Z13" s="20">
        <v>65</v>
      </c>
      <c r="AA13" s="20">
        <v>0</v>
      </c>
      <c r="AB13" s="20">
        <v>0</v>
      </c>
      <c r="AC13" s="20">
        <v>0</v>
      </c>
      <c r="AD13" s="20">
        <v>0</v>
      </c>
      <c r="AE13" s="20">
        <v>1</v>
      </c>
      <c r="AF13" s="20">
        <v>0</v>
      </c>
      <c r="AG13" s="20">
        <v>1</v>
      </c>
      <c r="AH13" s="20">
        <v>1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1</v>
      </c>
      <c r="AP13" s="20">
        <v>1</v>
      </c>
      <c r="AQ13" s="20">
        <v>13</v>
      </c>
      <c r="AR13" s="20">
        <v>0</v>
      </c>
      <c r="AS13" s="20">
        <v>20</v>
      </c>
      <c r="AT13" s="20">
        <v>26</v>
      </c>
      <c r="AU13" s="20">
        <v>0</v>
      </c>
      <c r="AV13" s="20">
        <v>0</v>
      </c>
      <c r="AW13" s="20">
        <v>1</v>
      </c>
      <c r="AX13" s="20">
        <v>0</v>
      </c>
      <c r="AY13" s="20">
        <v>5</v>
      </c>
      <c r="AZ13" s="20">
        <v>0</v>
      </c>
      <c r="BA13" s="20">
        <v>3</v>
      </c>
      <c r="BB13" s="20">
        <v>3</v>
      </c>
      <c r="BC13" s="20">
        <v>0</v>
      </c>
      <c r="BD13" s="20">
        <v>0</v>
      </c>
      <c r="BE13" s="20">
        <v>0</v>
      </c>
      <c r="BF13" s="20">
        <v>0</v>
      </c>
      <c r="BG13" s="20">
        <v>0</v>
      </c>
      <c r="BH13" s="20">
        <v>0</v>
      </c>
      <c r="BI13" s="20">
        <v>0</v>
      </c>
      <c r="BJ13" s="20">
        <v>0</v>
      </c>
      <c r="BK13" s="20">
        <v>0</v>
      </c>
      <c r="BL13" s="20">
        <v>0</v>
      </c>
      <c r="BM13" s="20">
        <v>2</v>
      </c>
      <c r="BN13" s="20">
        <v>0</v>
      </c>
      <c r="BO13" s="20">
        <v>0</v>
      </c>
      <c r="BP13" s="20">
        <v>0</v>
      </c>
      <c r="BQ13" s="20">
        <v>0</v>
      </c>
      <c r="BR13" s="20">
        <v>0</v>
      </c>
      <c r="BS13" s="20">
        <v>2</v>
      </c>
      <c r="BT13" s="20">
        <v>0</v>
      </c>
      <c r="BU13" s="20">
        <v>5</v>
      </c>
      <c r="BV13" s="20">
        <v>5</v>
      </c>
      <c r="BW13" s="20">
        <v>5</v>
      </c>
      <c r="BX13" s="20">
        <v>2</v>
      </c>
      <c r="BY13" s="20">
        <v>8</v>
      </c>
      <c r="BZ13" s="20">
        <v>6</v>
      </c>
      <c r="CA13" s="20">
        <v>21</v>
      </c>
      <c r="CB13" s="20">
        <v>0</v>
      </c>
      <c r="CC13" s="20">
        <v>27</v>
      </c>
      <c r="CD13" s="20">
        <v>50</v>
      </c>
      <c r="CE13" s="20">
        <v>0</v>
      </c>
      <c r="CF13" s="20">
        <v>0</v>
      </c>
      <c r="CG13" s="20">
        <v>0</v>
      </c>
      <c r="CH13" s="20">
        <v>0</v>
      </c>
      <c r="CI13" s="20">
        <v>0</v>
      </c>
      <c r="CJ13" s="20">
        <v>0</v>
      </c>
      <c r="CK13" s="20">
        <v>0</v>
      </c>
      <c r="CL13" s="20">
        <v>0</v>
      </c>
    </row>
    <row r="14" spans="2:90" ht="20.100000000000001" customHeight="1" thickBot="1" x14ac:dyDescent="0.25">
      <c r="B14" s="4" t="s">
        <v>25</v>
      </c>
      <c r="C14" s="20">
        <v>120</v>
      </c>
      <c r="D14" s="20">
        <v>9</v>
      </c>
      <c r="E14" s="20">
        <v>107</v>
      </c>
      <c r="F14" s="20">
        <v>380</v>
      </c>
      <c r="G14" s="20">
        <v>0</v>
      </c>
      <c r="H14" s="20">
        <v>0</v>
      </c>
      <c r="I14" s="20">
        <v>0</v>
      </c>
      <c r="J14" s="20">
        <v>2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11</v>
      </c>
      <c r="T14" s="20">
        <v>4</v>
      </c>
      <c r="U14" s="20">
        <v>13</v>
      </c>
      <c r="V14" s="20">
        <v>10</v>
      </c>
      <c r="W14" s="20">
        <v>44</v>
      </c>
      <c r="X14" s="20">
        <v>0</v>
      </c>
      <c r="Y14" s="20">
        <v>35</v>
      </c>
      <c r="Z14" s="20">
        <v>145</v>
      </c>
      <c r="AA14" s="20">
        <v>0</v>
      </c>
      <c r="AB14" s="20">
        <v>0</v>
      </c>
      <c r="AC14" s="20">
        <v>0</v>
      </c>
      <c r="AD14" s="20">
        <v>1</v>
      </c>
      <c r="AE14" s="20">
        <v>1</v>
      </c>
      <c r="AF14" s="20">
        <v>0</v>
      </c>
      <c r="AG14" s="20">
        <v>1</v>
      </c>
      <c r="AH14" s="20">
        <v>4</v>
      </c>
      <c r="AI14" s="20">
        <v>0</v>
      </c>
      <c r="AJ14" s="20">
        <v>0</v>
      </c>
      <c r="AK14" s="20">
        <v>0</v>
      </c>
      <c r="AL14" s="20">
        <v>0</v>
      </c>
      <c r="AM14" s="20">
        <v>2</v>
      </c>
      <c r="AN14" s="20">
        <v>0</v>
      </c>
      <c r="AO14" s="20">
        <v>2</v>
      </c>
      <c r="AP14" s="20">
        <v>0</v>
      </c>
      <c r="AQ14" s="20">
        <v>24</v>
      </c>
      <c r="AR14" s="20">
        <v>0</v>
      </c>
      <c r="AS14" s="20">
        <v>17</v>
      </c>
      <c r="AT14" s="20">
        <v>63</v>
      </c>
      <c r="AU14" s="20">
        <v>1</v>
      </c>
      <c r="AV14" s="20">
        <v>0</v>
      </c>
      <c r="AW14" s="20">
        <v>1</v>
      </c>
      <c r="AX14" s="20">
        <v>2</v>
      </c>
      <c r="AY14" s="20">
        <v>2</v>
      </c>
      <c r="AZ14" s="20">
        <v>0</v>
      </c>
      <c r="BA14" s="20">
        <v>0</v>
      </c>
      <c r="BB14" s="20">
        <v>5</v>
      </c>
      <c r="BC14" s="20">
        <v>0</v>
      </c>
      <c r="BD14" s="20">
        <v>0</v>
      </c>
      <c r="BE14" s="20">
        <v>0</v>
      </c>
      <c r="BF14" s="20">
        <v>0</v>
      </c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1</v>
      </c>
      <c r="BO14" s="20">
        <v>0</v>
      </c>
      <c r="BP14" s="20">
        <v>0</v>
      </c>
      <c r="BQ14" s="20">
        <v>0</v>
      </c>
      <c r="BR14" s="20">
        <v>0</v>
      </c>
      <c r="BS14" s="20">
        <v>0</v>
      </c>
      <c r="BT14" s="20">
        <v>0</v>
      </c>
      <c r="BU14" s="20">
        <v>0</v>
      </c>
      <c r="BV14" s="20">
        <v>0</v>
      </c>
      <c r="BW14" s="20">
        <v>4</v>
      </c>
      <c r="BX14" s="20">
        <v>5</v>
      </c>
      <c r="BY14" s="20">
        <v>12</v>
      </c>
      <c r="BZ14" s="20">
        <v>6</v>
      </c>
      <c r="CA14" s="20">
        <v>31</v>
      </c>
      <c r="CB14" s="20">
        <v>0</v>
      </c>
      <c r="CC14" s="20">
        <v>26</v>
      </c>
      <c r="CD14" s="20">
        <v>141</v>
      </c>
      <c r="CE14" s="20">
        <v>0</v>
      </c>
      <c r="CF14" s="20">
        <v>0</v>
      </c>
      <c r="CG14" s="20">
        <v>0</v>
      </c>
      <c r="CH14" s="20">
        <v>0</v>
      </c>
      <c r="CI14" s="20">
        <v>0</v>
      </c>
      <c r="CJ14" s="20">
        <v>0</v>
      </c>
      <c r="CK14" s="20">
        <v>0</v>
      </c>
      <c r="CL14" s="20">
        <v>0</v>
      </c>
    </row>
    <row r="15" spans="2:90" ht="20.100000000000001" customHeight="1" thickBot="1" x14ac:dyDescent="0.25">
      <c r="B15" s="4" t="s">
        <v>26</v>
      </c>
      <c r="C15" s="20">
        <v>241</v>
      </c>
      <c r="D15" s="20">
        <v>9</v>
      </c>
      <c r="E15" s="20">
        <v>282</v>
      </c>
      <c r="F15" s="20">
        <v>860</v>
      </c>
      <c r="G15" s="20">
        <v>2</v>
      </c>
      <c r="H15" s="20">
        <v>0</v>
      </c>
      <c r="I15" s="20">
        <v>1</v>
      </c>
      <c r="J15" s="20">
        <v>4</v>
      </c>
      <c r="K15" s="20">
        <v>0</v>
      </c>
      <c r="L15" s="20">
        <v>0</v>
      </c>
      <c r="M15" s="20">
        <v>3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4</v>
      </c>
      <c r="T15" s="20">
        <v>6</v>
      </c>
      <c r="U15" s="20">
        <v>12</v>
      </c>
      <c r="V15" s="20">
        <v>13</v>
      </c>
      <c r="W15" s="20">
        <v>73</v>
      </c>
      <c r="X15" s="20">
        <v>0</v>
      </c>
      <c r="Y15" s="20">
        <v>85</v>
      </c>
      <c r="Z15" s="20">
        <v>277</v>
      </c>
      <c r="AA15" s="20">
        <v>1</v>
      </c>
      <c r="AB15" s="20">
        <v>0</v>
      </c>
      <c r="AC15" s="20">
        <v>1</v>
      </c>
      <c r="AD15" s="20">
        <v>0</v>
      </c>
      <c r="AE15" s="20">
        <v>3</v>
      </c>
      <c r="AF15" s="20">
        <v>0</v>
      </c>
      <c r="AG15" s="20">
        <v>2</v>
      </c>
      <c r="AH15" s="20">
        <v>9</v>
      </c>
      <c r="AI15" s="20">
        <v>0</v>
      </c>
      <c r="AJ15" s="20">
        <v>0</v>
      </c>
      <c r="AK15" s="20">
        <v>0</v>
      </c>
      <c r="AL15" s="20">
        <v>0</v>
      </c>
      <c r="AM15" s="20">
        <v>1</v>
      </c>
      <c r="AN15" s="20">
        <v>0</v>
      </c>
      <c r="AO15" s="20">
        <v>1</v>
      </c>
      <c r="AP15" s="20">
        <v>5</v>
      </c>
      <c r="AQ15" s="20">
        <v>40</v>
      </c>
      <c r="AR15" s="20">
        <v>0</v>
      </c>
      <c r="AS15" s="20">
        <v>52</v>
      </c>
      <c r="AT15" s="20">
        <v>118</v>
      </c>
      <c r="AU15" s="20">
        <v>1</v>
      </c>
      <c r="AV15" s="20">
        <v>0</v>
      </c>
      <c r="AW15" s="20">
        <v>0</v>
      </c>
      <c r="AX15" s="20">
        <v>1</v>
      </c>
      <c r="AY15" s="20">
        <v>3</v>
      </c>
      <c r="AZ15" s="20">
        <v>0</v>
      </c>
      <c r="BA15" s="20">
        <v>5</v>
      </c>
      <c r="BB15" s="20">
        <v>6</v>
      </c>
      <c r="BC15" s="20">
        <v>0</v>
      </c>
      <c r="BD15" s="20">
        <v>0</v>
      </c>
      <c r="BE15" s="20">
        <v>0</v>
      </c>
      <c r="BF15" s="20">
        <v>0</v>
      </c>
      <c r="BG15" s="20">
        <v>0</v>
      </c>
      <c r="BH15" s="20">
        <v>0</v>
      </c>
      <c r="BI15" s="20">
        <v>0</v>
      </c>
      <c r="BJ15" s="20">
        <v>0</v>
      </c>
      <c r="BK15" s="20">
        <v>0</v>
      </c>
      <c r="BL15" s="20">
        <v>0</v>
      </c>
      <c r="BM15" s="20">
        <v>0</v>
      </c>
      <c r="BN15" s="20">
        <v>0</v>
      </c>
      <c r="BO15" s="20">
        <v>0</v>
      </c>
      <c r="BP15" s="20">
        <v>0</v>
      </c>
      <c r="BQ15" s="20">
        <v>0</v>
      </c>
      <c r="BR15" s="20">
        <v>0</v>
      </c>
      <c r="BS15" s="20">
        <v>4</v>
      </c>
      <c r="BT15" s="20">
        <v>0</v>
      </c>
      <c r="BU15" s="20">
        <v>6</v>
      </c>
      <c r="BV15" s="20">
        <v>28</v>
      </c>
      <c r="BW15" s="20">
        <v>11</v>
      </c>
      <c r="BX15" s="20">
        <v>3</v>
      </c>
      <c r="BY15" s="20">
        <v>12</v>
      </c>
      <c r="BZ15" s="20">
        <v>46</v>
      </c>
      <c r="CA15" s="20">
        <v>98</v>
      </c>
      <c r="CB15" s="20">
        <v>0</v>
      </c>
      <c r="CC15" s="20">
        <v>102</v>
      </c>
      <c r="CD15" s="20">
        <v>353</v>
      </c>
      <c r="CE15" s="20">
        <v>0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  <c r="CK15" s="20">
        <v>0</v>
      </c>
      <c r="CL15" s="20">
        <v>0</v>
      </c>
    </row>
    <row r="16" spans="2:90" ht="20.100000000000001" customHeight="1" thickBot="1" x14ac:dyDescent="0.25">
      <c r="B16" s="4" t="s">
        <v>27</v>
      </c>
      <c r="C16" s="20">
        <v>60</v>
      </c>
      <c r="D16" s="20">
        <v>1</v>
      </c>
      <c r="E16" s="20">
        <v>50</v>
      </c>
      <c r="F16" s="20">
        <v>94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1</v>
      </c>
      <c r="N16" s="20">
        <v>2</v>
      </c>
      <c r="O16" s="20">
        <v>0</v>
      </c>
      <c r="P16" s="20">
        <v>0</v>
      </c>
      <c r="Q16" s="20">
        <v>0</v>
      </c>
      <c r="R16" s="20">
        <v>0</v>
      </c>
      <c r="S16" s="20">
        <v>4</v>
      </c>
      <c r="T16" s="20">
        <v>1</v>
      </c>
      <c r="U16" s="20">
        <v>5</v>
      </c>
      <c r="V16" s="20">
        <v>3</v>
      </c>
      <c r="W16" s="20">
        <v>21</v>
      </c>
      <c r="X16" s="20">
        <v>0</v>
      </c>
      <c r="Y16" s="20">
        <v>14</v>
      </c>
      <c r="Z16" s="20">
        <v>29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1</v>
      </c>
      <c r="AI16" s="20">
        <v>0</v>
      </c>
      <c r="AJ16" s="20">
        <v>0</v>
      </c>
      <c r="AK16" s="20">
        <v>0</v>
      </c>
      <c r="AL16" s="20">
        <v>0</v>
      </c>
      <c r="AM16" s="20">
        <v>3</v>
      </c>
      <c r="AN16" s="20">
        <v>0</v>
      </c>
      <c r="AO16" s="20">
        <v>2</v>
      </c>
      <c r="AP16" s="20">
        <v>3</v>
      </c>
      <c r="AQ16" s="20">
        <v>6</v>
      </c>
      <c r="AR16" s="20">
        <v>0</v>
      </c>
      <c r="AS16" s="20">
        <v>11</v>
      </c>
      <c r="AT16" s="20">
        <v>8</v>
      </c>
      <c r="AU16" s="20">
        <v>0</v>
      </c>
      <c r="AV16" s="20">
        <v>0</v>
      </c>
      <c r="AW16" s="20">
        <v>0</v>
      </c>
      <c r="AX16" s="20">
        <v>0</v>
      </c>
      <c r="AY16" s="20">
        <v>2</v>
      </c>
      <c r="AZ16" s="20">
        <v>0</v>
      </c>
      <c r="BA16" s="20">
        <v>1</v>
      </c>
      <c r="BB16" s="20">
        <v>1</v>
      </c>
      <c r="BC16" s="20">
        <v>0</v>
      </c>
      <c r="BD16" s="20">
        <v>0</v>
      </c>
      <c r="BE16" s="20">
        <v>0</v>
      </c>
      <c r="BF16" s="20">
        <v>0</v>
      </c>
      <c r="BG16" s="20">
        <v>0</v>
      </c>
      <c r="BH16" s="20">
        <v>0</v>
      </c>
      <c r="BI16" s="20">
        <v>0</v>
      </c>
      <c r="BJ16" s="20">
        <v>0</v>
      </c>
      <c r="BK16" s="20">
        <v>0</v>
      </c>
      <c r="BL16" s="20">
        <v>0</v>
      </c>
      <c r="BM16" s="20">
        <v>0</v>
      </c>
      <c r="BN16" s="20">
        <v>1</v>
      </c>
      <c r="BO16" s="20">
        <v>0</v>
      </c>
      <c r="BP16" s="20">
        <v>0</v>
      </c>
      <c r="BQ16" s="20">
        <v>0</v>
      </c>
      <c r="BR16" s="20">
        <v>0</v>
      </c>
      <c r="BS16" s="20">
        <v>1</v>
      </c>
      <c r="BT16" s="20">
        <v>0</v>
      </c>
      <c r="BU16" s="20">
        <v>2</v>
      </c>
      <c r="BV16" s="20">
        <v>11</v>
      </c>
      <c r="BW16" s="20">
        <v>5</v>
      </c>
      <c r="BX16" s="20">
        <v>0</v>
      </c>
      <c r="BY16" s="20">
        <v>4</v>
      </c>
      <c r="BZ16" s="20">
        <v>5</v>
      </c>
      <c r="CA16" s="20">
        <v>18</v>
      </c>
      <c r="CB16" s="20">
        <v>0</v>
      </c>
      <c r="CC16" s="20">
        <v>10</v>
      </c>
      <c r="CD16" s="20">
        <v>30</v>
      </c>
      <c r="CE16" s="20">
        <v>0</v>
      </c>
      <c r="CF16" s="20">
        <v>0</v>
      </c>
      <c r="CG16" s="20">
        <v>0</v>
      </c>
      <c r="CH16" s="20">
        <v>0</v>
      </c>
      <c r="CI16" s="20">
        <v>0</v>
      </c>
      <c r="CJ16" s="20">
        <v>0</v>
      </c>
      <c r="CK16" s="20">
        <v>0</v>
      </c>
      <c r="CL16" s="20">
        <v>0</v>
      </c>
    </row>
    <row r="17" spans="2:90" ht="20.100000000000001" customHeight="1" thickBot="1" x14ac:dyDescent="0.25">
      <c r="B17" s="4" t="s">
        <v>28</v>
      </c>
      <c r="C17" s="20">
        <v>143</v>
      </c>
      <c r="D17" s="20">
        <v>2</v>
      </c>
      <c r="E17" s="20">
        <v>175</v>
      </c>
      <c r="F17" s="20">
        <v>397</v>
      </c>
      <c r="G17" s="20">
        <v>1</v>
      </c>
      <c r="H17" s="20">
        <v>0</v>
      </c>
      <c r="I17" s="20">
        <v>0</v>
      </c>
      <c r="J17" s="20">
        <v>4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15</v>
      </c>
      <c r="T17" s="20">
        <v>0</v>
      </c>
      <c r="U17" s="20">
        <v>21</v>
      </c>
      <c r="V17" s="20">
        <v>4</v>
      </c>
      <c r="W17" s="20">
        <v>35</v>
      </c>
      <c r="X17" s="20">
        <v>0</v>
      </c>
      <c r="Y17" s="20">
        <v>64</v>
      </c>
      <c r="Z17" s="20">
        <v>137</v>
      </c>
      <c r="AA17" s="20">
        <v>1</v>
      </c>
      <c r="AB17" s="20">
        <v>0</v>
      </c>
      <c r="AC17" s="20">
        <v>1</v>
      </c>
      <c r="AD17" s="20">
        <v>2</v>
      </c>
      <c r="AE17" s="20">
        <v>2</v>
      </c>
      <c r="AF17" s="20">
        <v>0</v>
      </c>
      <c r="AG17" s="20">
        <v>5</v>
      </c>
      <c r="AH17" s="20">
        <v>3</v>
      </c>
      <c r="AI17" s="20">
        <v>0</v>
      </c>
      <c r="AJ17" s="20">
        <v>0</v>
      </c>
      <c r="AK17" s="20">
        <v>0</v>
      </c>
      <c r="AL17" s="20">
        <v>0</v>
      </c>
      <c r="AM17" s="20">
        <v>3</v>
      </c>
      <c r="AN17" s="20">
        <v>0</v>
      </c>
      <c r="AO17" s="20">
        <v>5</v>
      </c>
      <c r="AP17" s="20">
        <v>0</v>
      </c>
      <c r="AQ17" s="20">
        <v>23</v>
      </c>
      <c r="AR17" s="20">
        <v>0</v>
      </c>
      <c r="AS17" s="20">
        <v>24</v>
      </c>
      <c r="AT17" s="20">
        <v>59</v>
      </c>
      <c r="AU17" s="20">
        <v>0</v>
      </c>
      <c r="AV17" s="20">
        <v>0</v>
      </c>
      <c r="AW17" s="20">
        <v>0</v>
      </c>
      <c r="AX17" s="20">
        <v>1</v>
      </c>
      <c r="AY17" s="20">
        <v>4</v>
      </c>
      <c r="AZ17" s="20">
        <v>0</v>
      </c>
      <c r="BA17" s="20">
        <v>6</v>
      </c>
      <c r="BB17" s="20">
        <v>7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0</v>
      </c>
      <c r="BI17" s="20">
        <v>0</v>
      </c>
      <c r="BJ17" s="20">
        <v>0</v>
      </c>
      <c r="BK17" s="20">
        <v>0</v>
      </c>
      <c r="BL17" s="20">
        <v>0</v>
      </c>
      <c r="BM17" s="20">
        <v>0</v>
      </c>
      <c r="BN17" s="20">
        <v>1</v>
      </c>
      <c r="BO17" s="20">
        <v>0</v>
      </c>
      <c r="BP17" s="20">
        <v>0</v>
      </c>
      <c r="BQ17" s="20">
        <v>0</v>
      </c>
      <c r="BR17" s="20">
        <v>0</v>
      </c>
      <c r="BS17" s="20">
        <v>14</v>
      </c>
      <c r="BT17" s="20">
        <v>0</v>
      </c>
      <c r="BU17" s="20">
        <v>10</v>
      </c>
      <c r="BV17" s="20">
        <v>35</v>
      </c>
      <c r="BW17" s="20">
        <v>10</v>
      </c>
      <c r="BX17" s="20">
        <v>2</v>
      </c>
      <c r="BY17" s="20">
        <v>9</v>
      </c>
      <c r="BZ17" s="20">
        <v>16</v>
      </c>
      <c r="CA17" s="20">
        <v>35</v>
      </c>
      <c r="CB17" s="20">
        <v>0</v>
      </c>
      <c r="CC17" s="20">
        <v>30</v>
      </c>
      <c r="CD17" s="20">
        <v>128</v>
      </c>
      <c r="CE17" s="20">
        <v>0</v>
      </c>
      <c r="CF17" s="20">
        <v>0</v>
      </c>
      <c r="CG17" s="20">
        <v>0</v>
      </c>
      <c r="CH17" s="20">
        <v>0</v>
      </c>
      <c r="CI17" s="20">
        <v>0</v>
      </c>
      <c r="CJ17" s="20">
        <v>0</v>
      </c>
      <c r="CK17" s="20">
        <v>0</v>
      </c>
      <c r="CL17" s="20">
        <v>0</v>
      </c>
    </row>
    <row r="18" spans="2:90" ht="20.100000000000001" customHeight="1" thickBot="1" x14ac:dyDescent="0.25">
      <c r="B18" s="4" t="s">
        <v>29</v>
      </c>
      <c r="C18" s="20">
        <v>180</v>
      </c>
      <c r="D18" s="20">
        <v>0</v>
      </c>
      <c r="E18" s="20">
        <v>164</v>
      </c>
      <c r="F18" s="20">
        <v>852</v>
      </c>
      <c r="G18" s="20">
        <v>2</v>
      </c>
      <c r="H18" s="20">
        <v>0</v>
      </c>
      <c r="I18" s="20">
        <v>1</v>
      </c>
      <c r="J18" s="20">
        <v>4</v>
      </c>
      <c r="K18" s="20">
        <v>1</v>
      </c>
      <c r="L18" s="20">
        <v>0</v>
      </c>
      <c r="M18" s="20">
        <v>0</v>
      </c>
      <c r="N18" s="20">
        <v>1</v>
      </c>
      <c r="O18" s="20">
        <v>0</v>
      </c>
      <c r="P18" s="20">
        <v>0</v>
      </c>
      <c r="Q18" s="20">
        <v>0</v>
      </c>
      <c r="R18" s="20">
        <v>0</v>
      </c>
      <c r="S18" s="20">
        <v>3</v>
      </c>
      <c r="T18" s="20">
        <v>0</v>
      </c>
      <c r="U18" s="20">
        <v>7</v>
      </c>
      <c r="V18" s="20">
        <v>11</v>
      </c>
      <c r="W18" s="20">
        <v>70</v>
      </c>
      <c r="X18" s="20">
        <v>0</v>
      </c>
      <c r="Y18" s="20">
        <v>66</v>
      </c>
      <c r="Z18" s="20">
        <v>323</v>
      </c>
      <c r="AA18" s="20">
        <v>1</v>
      </c>
      <c r="AB18" s="20">
        <v>0</v>
      </c>
      <c r="AC18" s="20">
        <v>0</v>
      </c>
      <c r="AD18" s="20">
        <v>1</v>
      </c>
      <c r="AE18" s="20">
        <v>4</v>
      </c>
      <c r="AF18" s="20">
        <v>0</v>
      </c>
      <c r="AG18" s="20">
        <v>4</v>
      </c>
      <c r="AH18" s="20">
        <v>7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1</v>
      </c>
      <c r="AP18" s="20">
        <v>1</v>
      </c>
      <c r="AQ18" s="20">
        <v>30</v>
      </c>
      <c r="AR18" s="20">
        <v>0</v>
      </c>
      <c r="AS18" s="20">
        <v>20</v>
      </c>
      <c r="AT18" s="20">
        <v>120</v>
      </c>
      <c r="AU18" s="20">
        <v>1</v>
      </c>
      <c r="AV18" s="20">
        <v>0</v>
      </c>
      <c r="AW18" s="20">
        <v>3</v>
      </c>
      <c r="AX18" s="20">
        <v>6</v>
      </c>
      <c r="AY18" s="20">
        <v>0</v>
      </c>
      <c r="AZ18" s="20">
        <v>0</v>
      </c>
      <c r="BA18" s="20">
        <v>0</v>
      </c>
      <c r="BB18" s="20">
        <v>1</v>
      </c>
      <c r="BC18" s="20">
        <v>0</v>
      </c>
      <c r="BD18" s="20">
        <v>0</v>
      </c>
      <c r="BE18" s="20">
        <v>0</v>
      </c>
      <c r="BF18" s="20">
        <v>0</v>
      </c>
      <c r="BG18" s="20">
        <v>0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0</v>
      </c>
      <c r="BO18" s="20">
        <v>0</v>
      </c>
      <c r="BP18" s="20">
        <v>0</v>
      </c>
      <c r="BQ18" s="20">
        <v>0</v>
      </c>
      <c r="BR18" s="20">
        <v>0</v>
      </c>
      <c r="BS18" s="20">
        <v>6</v>
      </c>
      <c r="BT18" s="20">
        <v>0</v>
      </c>
      <c r="BU18" s="20">
        <v>5</v>
      </c>
      <c r="BV18" s="20">
        <v>36</v>
      </c>
      <c r="BW18" s="20">
        <v>4</v>
      </c>
      <c r="BX18" s="20">
        <v>0</v>
      </c>
      <c r="BY18" s="20">
        <v>10</v>
      </c>
      <c r="BZ18" s="20">
        <v>12</v>
      </c>
      <c r="CA18" s="20">
        <v>58</v>
      </c>
      <c r="CB18" s="20">
        <v>0</v>
      </c>
      <c r="CC18" s="20">
        <v>47</v>
      </c>
      <c r="CD18" s="20">
        <v>329</v>
      </c>
      <c r="CE18" s="20">
        <v>0</v>
      </c>
      <c r="CF18" s="20">
        <v>0</v>
      </c>
      <c r="CG18" s="20">
        <v>0</v>
      </c>
      <c r="CH18" s="20">
        <v>0</v>
      </c>
      <c r="CI18" s="20">
        <v>0</v>
      </c>
      <c r="CJ18" s="20">
        <v>0</v>
      </c>
      <c r="CK18" s="20">
        <v>0</v>
      </c>
      <c r="CL18" s="20">
        <v>0</v>
      </c>
    </row>
    <row r="19" spans="2:90" ht="20.100000000000001" customHeight="1" thickBot="1" x14ac:dyDescent="0.25">
      <c r="B19" s="4" t="s">
        <v>30</v>
      </c>
      <c r="C19" s="20">
        <v>704</v>
      </c>
      <c r="D19" s="20">
        <v>27</v>
      </c>
      <c r="E19" s="20">
        <v>710</v>
      </c>
      <c r="F19" s="20">
        <v>2330</v>
      </c>
      <c r="G19" s="20">
        <v>2</v>
      </c>
      <c r="H19" s="20">
        <v>0</v>
      </c>
      <c r="I19" s="20">
        <v>2</v>
      </c>
      <c r="J19" s="20">
        <v>18</v>
      </c>
      <c r="K19" s="20">
        <v>4</v>
      </c>
      <c r="L19" s="20">
        <v>0</v>
      </c>
      <c r="M19" s="20">
        <v>6</v>
      </c>
      <c r="N19" s="20">
        <v>12</v>
      </c>
      <c r="O19" s="20">
        <v>0</v>
      </c>
      <c r="P19" s="20">
        <v>0</v>
      </c>
      <c r="Q19" s="20">
        <v>0</v>
      </c>
      <c r="R19" s="20">
        <v>0</v>
      </c>
      <c r="S19" s="20">
        <v>48</v>
      </c>
      <c r="T19" s="20">
        <v>14</v>
      </c>
      <c r="U19" s="20">
        <v>53</v>
      </c>
      <c r="V19" s="20">
        <v>37</v>
      </c>
      <c r="W19" s="20">
        <v>228</v>
      </c>
      <c r="X19" s="20">
        <v>0</v>
      </c>
      <c r="Y19" s="20">
        <v>227</v>
      </c>
      <c r="Z19" s="20">
        <v>888</v>
      </c>
      <c r="AA19" s="20">
        <v>2</v>
      </c>
      <c r="AB19" s="20">
        <v>2</v>
      </c>
      <c r="AC19" s="20">
        <v>4</v>
      </c>
      <c r="AD19" s="20">
        <v>0</v>
      </c>
      <c r="AE19" s="20">
        <v>10</v>
      </c>
      <c r="AF19" s="20">
        <v>1</v>
      </c>
      <c r="AG19" s="20">
        <v>11</v>
      </c>
      <c r="AH19" s="20">
        <v>33</v>
      </c>
      <c r="AI19" s="20">
        <v>0</v>
      </c>
      <c r="AJ19" s="20">
        <v>0</v>
      </c>
      <c r="AK19" s="20">
        <v>0</v>
      </c>
      <c r="AL19" s="20">
        <v>0</v>
      </c>
      <c r="AM19" s="20">
        <v>10</v>
      </c>
      <c r="AN19" s="20">
        <v>1</v>
      </c>
      <c r="AO19" s="20">
        <v>16</v>
      </c>
      <c r="AP19" s="20">
        <v>24</v>
      </c>
      <c r="AQ19" s="20">
        <v>131</v>
      </c>
      <c r="AR19" s="20">
        <v>0</v>
      </c>
      <c r="AS19" s="20">
        <v>108</v>
      </c>
      <c r="AT19" s="20">
        <v>352</v>
      </c>
      <c r="AU19" s="20">
        <v>6</v>
      </c>
      <c r="AV19" s="20">
        <v>0</v>
      </c>
      <c r="AW19" s="20">
        <v>0</v>
      </c>
      <c r="AX19" s="20">
        <v>12</v>
      </c>
      <c r="AY19" s="20">
        <v>28</v>
      </c>
      <c r="AZ19" s="20">
        <v>0</v>
      </c>
      <c r="BA19" s="20">
        <v>35</v>
      </c>
      <c r="BB19" s="20">
        <v>60</v>
      </c>
      <c r="BC19" s="20">
        <v>0</v>
      </c>
      <c r="BD19" s="20">
        <v>0</v>
      </c>
      <c r="BE19" s="20">
        <v>0</v>
      </c>
      <c r="BF19" s="20">
        <v>0</v>
      </c>
      <c r="BG19" s="20">
        <v>0</v>
      </c>
      <c r="BH19" s="20">
        <v>0</v>
      </c>
      <c r="BI19" s="20">
        <v>0</v>
      </c>
      <c r="BJ19" s="20">
        <v>0</v>
      </c>
      <c r="BK19" s="20">
        <v>2</v>
      </c>
      <c r="BL19" s="20">
        <v>0</v>
      </c>
      <c r="BM19" s="20">
        <v>1</v>
      </c>
      <c r="BN19" s="20">
        <v>6</v>
      </c>
      <c r="BO19" s="20">
        <v>0</v>
      </c>
      <c r="BP19" s="20">
        <v>0</v>
      </c>
      <c r="BQ19" s="20">
        <v>0</v>
      </c>
      <c r="BR19" s="20">
        <v>0</v>
      </c>
      <c r="BS19" s="20">
        <v>4</v>
      </c>
      <c r="BT19" s="20">
        <v>0</v>
      </c>
      <c r="BU19" s="20">
        <v>0</v>
      </c>
      <c r="BV19" s="20">
        <v>14</v>
      </c>
      <c r="BW19" s="20">
        <v>26</v>
      </c>
      <c r="BX19" s="20">
        <v>9</v>
      </c>
      <c r="BY19" s="20">
        <v>48</v>
      </c>
      <c r="BZ19" s="20">
        <v>43</v>
      </c>
      <c r="CA19" s="20">
        <v>201</v>
      </c>
      <c r="CB19" s="20">
        <v>0</v>
      </c>
      <c r="CC19" s="20">
        <v>198</v>
      </c>
      <c r="CD19" s="20">
        <v>827</v>
      </c>
      <c r="CE19" s="20">
        <v>1</v>
      </c>
      <c r="CF19" s="20">
        <v>0</v>
      </c>
      <c r="CG19" s="20">
        <v>0</v>
      </c>
      <c r="CH19" s="20">
        <v>1</v>
      </c>
      <c r="CI19" s="20">
        <v>1</v>
      </c>
      <c r="CJ19" s="20">
        <v>0</v>
      </c>
      <c r="CK19" s="20">
        <v>1</v>
      </c>
      <c r="CL19" s="20">
        <v>3</v>
      </c>
    </row>
    <row r="20" spans="2:90" ht="20.100000000000001" customHeight="1" thickBot="1" x14ac:dyDescent="0.25">
      <c r="B20" s="4" t="s">
        <v>31</v>
      </c>
      <c r="C20" s="20">
        <v>601</v>
      </c>
      <c r="D20" s="20">
        <v>42</v>
      </c>
      <c r="E20" s="20">
        <v>683</v>
      </c>
      <c r="F20" s="20">
        <v>1734</v>
      </c>
      <c r="G20" s="20">
        <v>2</v>
      </c>
      <c r="H20" s="20">
        <v>0</v>
      </c>
      <c r="I20" s="20">
        <v>4</v>
      </c>
      <c r="J20" s="20">
        <v>14</v>
      </c>
      <c r="K20" s="20">
        <v>6</v>
      </c>
      <c r="L20" s="20">
        <v>0</v>
      </c>
      <c r="M20" s="20">
        <v>7</v>
      </c>
      <c r="N20" s="20">
        <v>6</v>
      </c>
      <c r="O20" s="20">
        <v>0</v>
      </c>
      <c r="P20" s="20">
        <v>0</v>
      </c>
      <c r="Q20" s="20">
        <v>0</v>
      </c>
      <c r="R20" s="20">
        <v>1</v>
      </c>
      <c r="S20" s="20">
        <v>24</v>
      </c>
      <c r="T20" s="20">
        <v>18</v>
      </c>
      <c r="U20" s="20">
        <v>36</v>
      </c>
      <c r="V20" s="20">
        <v>33</v>
      </c>
      <c r="W20" s="20">
        <v>223</v>
      </c>
      <c r="X20" s="20">
        <v>0</v>
      </c>
      <c r="Y20" s="20">
        <v>222</v>
      </c>
      <c r="Z20" s="20">
        <v>673</v>
      </c>
      <c r="AA20" s="20">
        <v>1</v>
      </c>
      <c r="AB20" s="20">
        <v>1</v>
      </c>
      <c r="AC20" s="20">
        <v>3</v>
      </c>
      <c r="AD20" s="20">
        <v>5</v>
      </c>
      <c r="AE20" s="20">
        <v>3</v>
      </c>
      <c r="AF20" s="20">
        <v>0</v>
      </c>
      <c r="AG20" s="20">
        <v>8</v>
      </c>
      <c r="AH20" s="20">
        <v>29</v>
      </c>
      <c r="AI20" s="20">
        <v>0</v>
      </c>
      <c r="AJ20" s="20">
        <v>0</v>
      </c>
      <c r="AK20" s="20">
        <v>0</v>
      </c>
      <c r="AL20" s="20">
        <v>0</v>
      </c>
      <c r="AM20" s="20">
        <v>6</v>
      </c>
      <c r="AN20" s="20">
        <v>5</v>
      </c>
      <c r="AO20" s="20">
        <v>16</v>
      </c>
      <c r="AP20" s="20">
        <v>66</v>
      </c>
      <c r="AQ20" s="20">
        <v>125</v>
      </c>
      <c r="AR20" s="20">
        <v>0</v>
      </c>
      <c r="AS20" s="20">
        <v>155</v>
      </c>
      <c r="AT20" s="20">
        <v>269</v>
      </c>
      <c r="AU20" s="20">
        <v>0</v>
      </c>
      <c r="AV20" s="20">
        <v>0</v>
      </c>
      <c r="AW20" s="20">
        <v>2</v>
      </c>
      <c r="AX20" s="20">
        <v>5</v>
      </c>
      <c r="AY20" s="20">
        <v>8</v>
      </c>
      <c r="AZ20" s="20">
        <v>0</v>
      </c>
      <c r="BA20" s="20">
        <v>13</v>
      </c>
      <c r="BB20" s="20">
        <v>23</v>
      </c>
      <c r="BC20" s="20">
        <v>0</v>
      </c>
      <c r="BD20" s="20">
        <v>0</v>
      </c>
      <c r="BE20" s="20"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v>0</v>
      </c>
      <c r="BK20" s="20">
        <v>1</v>
      </c>
      <c r="BL20" s="20">
        <v>0</v>
      </c>
      <c r="BM20" s="20">
        <v>1</v>
      </c>
      <c r="BN20" s="20">
        <v>4</v>
      </c>
      <c r="BO20" s="20">
        <v>0</v>
      </c>
      <c r="BP20" s="20">
        <v>0</v>
      </c>
      <c r="BQ20" s="20">
        <v>0</v>
      </c>
      <c r="BR20" s="20">
        <v>0</v>
      </c>
      <c r="BS20" s="20">
        <v>7</v>
      </c>
      <c r="BT20" s="20">
        <v>0</v>
      </c>
      <c r="BU20" s="20">
        <v>12</v>
      </c>
      <c r="BV20" s="20">
        <v>45</v>
      </c>
      <c r="BW20" s="20">
        <v>10</v>
      </c>
      <c r="BX20" s="20">
        <v>18</v>
      </c>
      <c r="BY20" s="20">
        <v>30</v>
      </c>
      <c r="BZ20" s="20">
        <v>30</v>
      </c>
      <c r="CA20" s="20">
        <v>185</v>
      </c>
      <c r="CB20" s="20">
        <v>0</v>
      </c>
      <c r="CC20" s="20">
        <v>174</v>
      </c>
      <c r="CD20" s="20">
        <v>531</v>
      </c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  <c r="CK20" s="20">
        <v>0</v>
      </c>
      <c r="CL20" s="20">
        <v>0</v>
      </c>
    </row>
    <row r="21" spans="2:90" ht="20.100000000000001" customHeight="1" thickBot="1" x14ac:dyDescent="0.25">
      <c r="B21" s="4" t="s">
        <v>32</v>
      </c>
      <c r="C21" s="20">
        <v>58</v>
      </c>
      <c r="D21" s="20">
        <v>8</v>
      </c>
      <c r="E21" s="20">
        <v>72</v>
      </c>
      <c r="F21" s="20">
        <v>220</v>
      </c>
      <c r="G21" s="20">
        <v>0</v>
      </c>
      <c r="H21" s="20">
        <v>0</v>
      </c>
      <c r="I21" s="20">
        <v>0</v>
      </c>
      <c r="J21" s="20">
        <v>0</v>
      </c>
      <c r="K21" s="20">
        <v>1</v>
      </c>
      <c r="L21" s="20">
        <v>0</v>
      </c>
      <c r="M21" s="20">
        <v>1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2</v>
      </c>
      <c r="T21" s="20">
        <v>3</v>
      </c>
      <c r="U21" s="20">
        <v>4</v>
      </c>
      <c r="V21" s="20">
        <v>8</v>
      </c>
      <c r="W21" s="20">
        <v>28</v>
      </c>
      <c r="X21" s="20">
        <v>0</v>
      </c>
      <c r="Y21" s="20">
        <v>27</v>
      </c>
      <c r="Z21" s="20">
        <v>77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1</v>
      </c>
      <c r="AH21" s="20">
        <v>4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1</v>
      </c>
      <c r="AO21" s="20">
        <v>2</v>
      </c>
      <c r="AP21" s="20">
        <v>1</v>
      </c>
      <c r="AQ21" s="20">
        <v>2</v>
      </c>
      <c r="AR21" s="20">
        <v>0</v>
      </c>
      <c r="AS21" s="20">
        <v>7</v>
      </c>
      <c r="AT21" s="20">
        <v>31</v>
      </c>
      <c r="AU21" s="20">
        <v>0</v>
      </c>
      <c r="AV21" s="20">
        <v>0</v>
      </c>
      <c r="AW21" s="20">
        <v>0</v>
      </c>
      <c r="AX21" s="20">
        <v>0</v>
      </c>
      <c r="AY21" s="20">
        <v>1</v>
      </c>
      <c r="AZ21" s="20">
        <v>0</v>
      </c>
      <c r="BA21" s="20">
        <v>0</v>
      </c>
      <c r="BB21" s="20">
        <v>1</v>
      </c>
      <c r="BC21" s="20">
        <v>0</v>
      </c>
      <c r="BD21" s="20">
        <v>0</v>
      </c>
      <c r="BE21" s="20">
        <v>0</v>
      </c>
      <c r="BF21" s="20">
        <v>0</v>
      </c>
      <c r="BG21" s="20">
        <v>0</v>
      </c>
      <c r="BH21" s="20">
        <v>0</v>
      </c>
      <c r="BI21" s="20">
        <v>0</v>
      </c>
      <c r="BJ21" s="20">
        <v>0</v>
      </c>
      <c r="BK21" s="20">
        <v>0</v>
      </c>
      <c r="BL21" s="20">
        <v>0</v>
      </c>
      <c r="BM21" s="20">
        <v>0</v>
      </c>
      <c r="BN21" s="20">
        <v>0</v>
      </c>
      <c r="BO21" s="20">
        <v>0</v>
      </c>
      <c r="BP21" s="20">
        <v>0</v>
      </c>
      <c r="BQ21" s="20">
        <v>0</v>
      </c>
      <c r="BR21" s="20">
        <v>0</v>
      </c>
      <c r="BS21" s="20">
        <v>6</v>
      </c>
      <c r="BT21" s="20">
        <v>0</v>
      </c>
      <c r="BU21" s="20">
        <v>0</v>
      </c>
      <c r="BV21" s="20">
        <v>19</v>
      </c>
      <c r="BW21" s="20">
        <v>1</v>
      </c>
      <c r="BX21" s="20">
        <v>4</v>
      </c>
      <c r="BY21" s="20">
        <v>3</v>
      </c>
      <c r="BZ21" s="20">
        <v>6</v>
      </c>
      <c r="CA21" s="20">
        <v>17</v>
      </c>
      <c r="CB21" s="20">
        <v>0</v>
      </c>
      <c r="CC21" s="20">
        <v>27</v>
      </c>
      <c r="CD21" s="20">
        <v>73</v>
      </c>
      <c r="CE21" s="20">
        <v>0</v>
      </c>
      <c r="CF21" s="20">
        <v>0</v>
      </c>
      <c r="CG21" s="20">
        <v>0</v>
      </c>
      <c r="CH21" s="20">
        <v>0</v>
      </c>
      <c r="CI21" s="20">
        <v>0</v>
      </c>
      <c r="CJ21" s="20">
        <v>0</v>
      </c>
      <c r="CK21" s="20">
        <v>0</v>
      </c>
      <c r="CL21" s="20">
        <v>0</v>
      </c>
    </row>
    <row r="22" spans="2:90" ht="20.100000000000001" customHeight="1" thickBot="1" x14ac:dyDescent="0.25">
      <c r="B22" s="4" t="s">
        <v>33</v>
      </c>
      <c r="C22" s="20">
        <v>204</v>
      </c>
      <c r="D22" s="20">
        <v>18</v>
      </c>
      <c r="E22" s="20">
        <v>221</v>
      </c>
      <c r="F22" s="20">
        <v>773</v>
      </c>
      <c r="G22" s="20">
        <v>1</v>
      </c>
      <c r="H22" s="20">
        <v>0</v>
      </c>
      <c r="I22" s="20">
        <v>1</v>
      </c>
      <c r="J22" s="20">
        <v>5</v>
      </c>
      <c r="K22" s="20">
        <v>0</v>
      </c>
      <c r="L22" s="20">
        <v>0</v>
      </c>
      <c r="M22" s="20">
        <v>0</v>
      </c>
      <c r="N22" s="20">
        <v>2</v>
      </c>
      <c r="O22" s="20">
        <v>0</v>
      </c>
      <c r="P22" s="20">
        <v>0</v>
      </c>
      <c r="Q22" s="20">
        <v>0</v>
      </c>
      <c r="R22" s="20">
        <v>0</v>
      </c>
      <c r="S22" s="20">
        <v>11</v>
      </c>
      <c r="T22" s="20">
        <v>10</v>
      </c>
      <c r="U22" s="20">
        <v>24</v>
      </c>
      <c r="V22" s="20">
        <v>8</v>
      </c>
      <c r="W22" s="20">
        <v>80</v>
      </c>
      <c r="X22" s="20">
        <v>1</v>
      </c>
      <c r="Y22" s="20">
        <v>82</v>
      </c>
      <c r="Z22" s="20">
        <v>316</v>
      </c>
      <c r="AA22" s="20">
        <v>1</v>
      </c>
      <c r="AB22" s="20">
        <v>0</v>
      </c>
      <c r="AC22" s="20">
        <v>0</v>
      </c>
      <c r="AD22" s="20">
        <v>2</v>
      </c>
      <c r="AE22" s="20">
        <v>3</v>
      </c>
      <c r="AF22" s="20">
        <v>0</v>
      </c>
      <c r="AG22" s="20">
        <v>1</v>
      </c>
      <c r="AH22" s="20">
        <v>7</v>
      </c>
      <c r="AI22" s="20">
        <v>0</v>
      </c>
      <c r="AJ22" s="20">
        <v>0</v>
      </c>
      <c r="AK22" s="20">
        <v>0</v>
      </c>
      <c r="AL22" s="20">
        <v>0</v>
      </c>
      <c r="AM22" s="20">
        <v>3</v>
      </c>
      <c r="AN22" s="20">
        <v>4</v>
      </c>
      <c r="AO22" s="20">
        <v>6</v>
      </c>
      <c r="AP22" s="20">
        <v>7</v>
      </c>
      <c r="AQ22" s="20">
        <v>24</v>
      </c>
      <c r="AR22" s="20">
        <v>0</v>
      </c>
      <c r="AS22" s="20">
        <v>32</v>
      </c>
      <c r="AT22" s="20">
        <v>122</v>
      </c>
      <c r="AU22" s="20">
        <v>0</v>
      </c>
      <c r="AV22" s="20">
        <v>0</v>
      </c>
      <c r="AW22" s="20">
        <v>0</v>
      </c>
      <c r="AX22" s="20">
        <v>2</v>
      </c>
      <c r="AY22" s="20">
        <v>0</v>
      </c>
      <c r="AZ22" s="20">
        <v>0</v>
      </c>
      <c r="BA22" s="20">
        <v>1</v>
      </c>
      <c r="BB22" s="20">
        <v>1</v>
      </c>
      <c r="BC22" s="20">
        <v>0</v>
      </c>
      <c r="BD22" s="20">
        <v>0</v>
      </c>
      <c r="BE22" s="20">
        <v>0</v>
      </c>
      <c r="BF22" s="20">
        <v>0</v>
      </c>
      <c r="BG22" s="20">
        <v>0</v>
      </c>
      <c r="BH22" s="20">
        <v>0</v>
      </c>
      <c r="BI22" s="20">
        <v>0</v>
      </c>
      <c r="BJ22" s="20">
        <v>0</v>
      </c>
      <c r="BK22" s="20">
        <v>0</v>
      </c>
      <c r="BL22" s="20">
        <v>0</v>
      </c>
      <c r="BM22" s="20">
        <v>0</v>
      </c>
      <c r="BN22" s="20">
        <v>0</v>
      </c>
      <c r="BO22" s="20">
        <v>0</v>
      </c>
      <c r="BP22" s="20">
        <v>0</v>
      </c>
      <c r="BQ22" s="20">
        <v>0</v>
      </c>
      <c r="BR22" s="20">
        <v>0</v>
      </c>
      <c r="BS22" s="20">
        <v>11</v>
      </c>
      <c r="BT22" s="20">
        <v>0</v>
      </c>
      <c r="BU22" s="20">
        <v>7</v>
      </c>
      <c r="BV22" s="20">
        <v>58</v>
      </c>
      <c r="BW22" s="20">
        <v>4</v>
      </c>
      <c r="BX22" s="20">
        <v>3</v>
      </c>
      <c r="BY22" s="20">
        <v>8</v>
      </c>
      <c r="BZ22" s="20">
        <v>9</v>
      </c>
      <c r="CA22" s="20">
        <v>66</v>
      </c>
      <c r="CB22" s="20">
        <v>0</v>
      </c>
      <c r="CC22" s="20">
        <v>59</v>
      </c>
      <c r="CD22" s="20">
        <v>234</v>
      </c>
      <c r="CE22" s="20">
        <v>0</v>
      </c>
      <c r="CF22" s="20">
        <v>0</v>
      </c>
      <c r="CG22" s="20">
        <v>0</v>
      </c>
      <c r="CH22" s="20">
        <v>0</v>
      </c>
      <c r="CI22" s="20">
        <v>0</v>
      </c>
      <c r="CJ22" s="20">
        <v>0</v>
      </c>
      <c r="CK22" s="20">
        <v>0</v>
      </c>
      <c r="CL22" s="20">
        <v>0</v>
      </c>
    </row>
    <row r="23" spans="2:90" ht="20.100000000000001" customHeight="1" thickBot="1" x14ac:dyDescent="0.25">
      <c r="B23" s="4" t="s">
        <v>34</v>
      </c>
      <c r="C23" s="20">
        <v>605</v>
      </c>
      <c r="D23" s="20">
        <v>29</v>
      </c>
      <c r="E23" s="20">
        <v>641</v>
      </c>
      <c r="F23" s="20">
        <v>1705</v>
      </c>
      <c r="G23" s="20">
        <v>4</v>
      </c>
      <c r="H23" s="20">
        <v>0</v>
      </c>
      <c r="I23" s="20">
        <v>4</v>
      </c>
      <c r="J23" s="20">
        <v>6</v>
      </c>
      <c r="K23" s="20">
        <v>5</v>
      </c>
      <c r="L23" s="20">
        <v>0</v>
      </c>
      <c r="M23" s="20">
        <v>8</v>
      </c>
      <c r="N23" s="20">
        <v>13</v>
      </c>
      <c r="O23" s="20">
        <v>0</v>
      </c>
      <c r="P23" s="20">
        <v>0</v>
      </c>
      <c r="Q23" s="20">
        <v>1</v>
      </c>
      <c r="R23" s="20">
        <v>0</v>
      </c>
      <c r="S23" s="20">
        <v>17</v>
      </c>
      <c r="T23" s="20">
        <v>12</v>
      </c>
      <c r="U23" s="20">
        <v>36</v>
      </c>
      <c r="V23" s="20">
        <v>15</v>
      </c>
      <c r="W23" s="20">
        <v>188</v>
      </c>
      <c r="X23" s="20">
        <v>0</v>
      </c>
      <c r="Y23" s="20">
        <v>209</v>
      </c>
      <c r="Z23" s="20">
        <v>588</v>
      </c>
      <c r="AA23" s="20">
        <v>2</v>
      </c>
      <c r="AB23" s="20">
        <v>1</v>
      </c>
      <c r="AC23" s="20">
        <v>0</v>
      </c>
      <c r="AD23" s="20">
        <v>4</v>
      </c>
      <c r="AE23" s="20">
        <v>8</v>
      </c>
      <c r="AF23" s="20">
        <v>0</v>
      </c>
      <c r="AG23" s="20">
        <v>5</v>
      </c>
      <c r="AH23" s="20">
        <v>23</v>
      </c>
      <c r="AI23" s="20">
        <v>0</v>
      </c>
      <c r="AJ23" s="20">
        <v>0</v>
      </c>
      <c r="AK23" s="20">
        <v>0</v>
      </c>
      <c r="AL23" s="20">
        <v>0</v>
      </c>
      <c r="AM23" s="20">
        <v>8</v>
      </c>
      <c r="AN23" s="20">
        <v>6</v>
      </c>
      <c r="AO23" s="20">
        <v>15</v>
      </c>
      <c r="AP23" s="20">
        <v>7</v>
      </c>
      <c r="AQ23" s="20">
        <v>120</v>
      </c>
      <c r="AR23" s="20">
        <v>3</v>
      </c>
      <c r="AS23" s="20">
        <v>106</v>
      </c>
      <c r="AT23" s="20">
        <v>226</v>
      </c>
      <c r="AU23" s="20">
        <v>0</v>
      </c>
      <c r="AV23" s="20">
        <v>0</v>
      </c>
      <c r="AW23" s="20">
        <v>0</v>
      </c>
      <c r="AX23" s="20">
        <v>4</v>
      </c>
      <c r="AY23" s="20">
        <v>31</v>
      </c>
      <c r="AZ23" s="20">
        <v>0</v>
      </c>
      <c r="BA23" s="20">
        <v>30</v>
      </c>
      <c r="BB23" s="20">
        <v>125</v>
      </c>
      <c r="BC23" s="20">
        <v>0</v>
      </c>
      <c r="BD23" s="20">
        <v>0</v>
      </c>
      <c r="BE23" s="20">
        <v>0</v>
      </c>
      <c r="BF23" s="20">
        <v>0</v>
      </c>
      <c r="BG23" s="20">
        <v>0</v>
      </c>
      <c r="BH23" s="20">
        <v>0</v>
      </c>
      <c r="BI23" s="20">
        <v>0</v>
      </c>
      <c r="BJ23" s="20">
        <v>0</v>
      </c>
      <c r="BK23" s="20">
        <v>0</v>
      </c>
      <c r="BL23" s="20">
        <v>0</v>
      </c>
      <c r="BM23" s="20">
        <v>0</v>
      </c>
      <c r="BN23" s="20">
        <v>2</v>
      </c>
      <c r="BO23" s="20">
        <v>0</v>
      </c>
      <c r="BP23" s="20">
        <v>0</v>
      </c>
      <c r="BQ23" s="20">
        <v>0</v>
      </c>
      <c r="BR23" s="20">
        <v>1</v>
      </c>
      <c r="BS23" s="20">
        <v>26</v>
      </c>
      <c r="BT23" s="20">
        <v>0</v>
      </c>
      <c r="BU23" s="20">
        <v>23</v>
      </c>
      <c r="BV23" s="20">
        <v>77</v>
      </c>
      <c r="BW23" s="20">
        <v>8</v>
      </c>
      <c r="BX23" s="20">
        <v>7</v>
      </c>
      <c r="BY23" s="20">
        <v>17</v>
      </c>
      <c r="BZ23" s="20">
        <v>15</v>
      </c>
      <c r="CA23" s="20">
        <v>188</v>
      </c>
      <c r="CB23" s="20">
        <v>0</v>
      </c>
      <c r="CC23" s="20">
        <v>187</v>
      </c>
      <c r="CD23" s="20">
        <v>599</v>
      </c>
      <c r="CE23" s="20">
        <v>0</v>
      </c>
      <c r="CF23" s="20">
        <v>0</v>
      </c>
      <c r="CG23" s="20">
        <v>0</v>
      </c>
      <c r="CH23" s="20">
        <v>0</v>
      </c>
      <c r="CI23" s="20">
        <v>0</v>
      </c>
      <c r="CJ23" s="20">
        <v>0</v>
      </c>
      <c r="CK23" s="20">
        <v>0</v>
      </c>
      <c r="CL23" s="20">
        <v>0</v>
      </c>
    </row>
    <row r="24" spans="2:90" ht="20.100000000000001" customHeight="1" thickBot="1" x14ac:dyDescent="0.25">
      <c r="B24" s="4" t="s">
        <v>35</v>
      </c>
      <c r="C24" s="20">
        <v>178</v>
      </c>
      <c r="D24" s="20">
        <v>3</v>
      </c>
      <c r="E24" s="20">
        <v>198</v>
      </c>
      <c r="F24" s="20">
        <v>711</v>
      </c>
      <c r="G24" s="20">
        <v>0</v>
      </c>
      <c r="H24" s="20">
        <v>0</v>
      </c>
      <c r="I24" s="20">
        <v>2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6</v>
      </c>
      <c r="T24" s="20">
        <v>2</v>
      </c>
      <c r="U24" s="20">
        <v>12</v>
      </c>
      <c r="V24" s="20">
        <v>8</v>
      </c>
      <c r="W24" s="20">
        <v>70</v>
      </c>
      <c r="X24" s="20">
        <v>0</v>
      </c>
      <c r="Y24" s="20">
        <v>74</v>
      </c>
      <c r="Z24" s="20">
        <v>244</v>
      </c>
      <c r="AA24" s="20">
        <v>0</v>
      </c>
      <c r="AB24" s="20">
        <v>0</v>
      </c>
      <c r="AC24" s="20">
        <v>0</v>
      </c>
      <c r="AD24" s="20">
        <v>0</v>
      </c>
      <c r="AE24" s="20">
        <v>3</v>
      </c>
      <c r="AF24" s="20">
        <v>0</v>
      </c>
      <c r="AG24" s="20">
        <v>4</v>
      </c>
      <c r="AH24" s="20">
        <v>14</v>
      </c>
      <c r="AI24" s="20">
        <v>0</v>
      </c>
      <c r="AJ24" s="20">
        <v>0</v>
      </c>
      <c r="AK24" s="20">
        <v>0</v>
      </c>
      <c r="AL24" s="20">
        <v>0</v>
      </c>
      <c r="AM24" s="20">
        <v>3</v>
      </c>
      <c r="AN24" s="20">
        <v>1</v>
      </c>
      <c r="AO24" s="20">
        <v>3</v>
      </c>
      <c r="AP24" s="20">
        <v>6</v>
      </c>
      <c r="AQ24" s="20">
        <v>16</v>
      </c>
      <c r="AR24" s="20">
        <v>0</v>
      </c>
      <c r="AS24" s="20">
        <v>24</v>
      </c>
      <c r="AT24" s="20">
        <v>83</v>
      </c>
      <c r="AU24" s="20">
        <v>0</v>
      </c>
      <c r="AV24" s="20">
        <v>0</v>
      </c>
      <c r="AW24" s="20">
        <v>0</v>
      </c>
      <c r="AX24" s="20">
        <v>1</v>
      </c>
      <c r="AY24" s="20">
        <v>2</v>
      </c>
      <c r="AZ24" s="20">
        <v>0</v>
      </c>
      <c r="BA24" s="20">
        <v>2</v>
      </c>
      <c r="BB24" s="20">
        <v>2</v>
      </c>
      <c r="BC24" s="20">
        <v>0</v>
      </c>
      <c r="BD24" s="20">
        <v>0</v>
      </c>
      <c r="BE24" s="20">
        <v>0</v>
      </c>
      <c r="BF24" s="20">
        <v>0</v>
      </c>
      <c r="BG24" s="20">
        <v>0</v>
      </c>
      <c r="BH24" s="20">
        <v>0</v>
      </c>
      <c r="BI24" s="20">
        <v>0</v>
      </c>
      <c r="BJ24" s="20">
        <v>0</v>
      </c>
      <c r="BK24" s="20">
        <v>0</v>
      </c>
      <c r="BL24" s="20">
        <v>0</v>
      </c>
      <c r="BM24" s="20">
        <v>0</v>
      </c>
      <c r="BN24" s="20">
        <v>0</v>
      </c>
      <c r="BO24" s="20">
        <v>0</v>
      </c>
      <c r="BP24" s="20">
        <v>0</v>
      </c>
      <c r="BQ24" s="20">
        <v>0</v>
      </c>
      <c r="BR24" s="20">
        <v>0</v>
      </c>
      <c r="BS24" s="20">
        <v>5</v>
      </c>
      <c r="BT24" s="20">
        <v>0</v>
      </c>
      <c r="BU24" s="20">
        <v>8</v>
      </c>
      <c r="BV24" s="20">
        <v>29</v>
      </c>
      <c r="BW24" s="20">
        <v>18</v>
      </c>
      <c r="BX24" s="20">
        <v>0</v>
      </c>
      <c r="BY24" s="20">
        <v>10</v>
      </c>
      <c r="BZ24" s="20">
        <v>18</v>
      </c>
      <c r="CA24" s="20">
        <v>55</v>
      </c>
      <c r="CB24" s="20">
        <v>0</v>
      </c>
      <c r="CC24" s="20">
        <v>59</v>
      </c>
      <c r="CD24" s="20">
        <v>306</v>
      </c>
      <c r="CE24" s="20">
        <v>0</v>
      </c>
      <c r="CF24" s="20">
        <v>0</v>
      </c>
      <c r="CG24" s="20">
        <v>0</v>
      </c>
      <c r="CH24" s="20">
        <v>0</v>
      </c>
      <c r="CI24" s="20">
        <v>0</v>
      </c>
      <c r="CJ24" s="20">
        <v>0</v>
      </c>
      <c r="CK24" s="20">
        <v>0</v>
      </c>
      <c r="CL24" s="20">
        <v>0</v>
      </c>
    </row>
    <row r="25" spans="2:90" ht="20.100000000000001" customHeight="1" thickBot="1" x14ac:dyDescent="0.25">
      <c r="B25" s="4" t="s">
        <v>36</v>
      </c>
      <c r="C25" s="20">
        <v>81</v>
      </c>
      <c r="D25" s="20">
        <v>1</v>
      </c>
      <c r="E25" s="20">
        <v>59</v>
      </c>
      <c r="F25" s="20">
        <v>193</v>
      </c>
      <c r="G25" s="20">
        <v>0</v>
      </c>
      <c r="H25" s="20">
        <v>0</v>
      </c>
      <c r="I25" s="20">
        <v>0</v>
      </c>
      <c r="J25" s="20">
        <v>1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2</v>
      </c>
      <c r="T25" s="20">
        <v>1</v>
      </c>
      <c r="U25" s="20">
        <v>4</v>
      </c>
      <c r="V25" s="20">
        <v>1</v>
      </c>
      <c r="W25" s="20">
        <v>30</v>
      </c>
      <c r="X25" s="20">
        <v>0</v>
      </c>
      <c r="Y25" s="20">
        <v>20</v>
      </c>
      <c r="Z25" s="20">
        <v>79</v>
      </c>
      <c r="AA25" s="20">
        <v>1</v>
      </c>
      <c r="AB25" s="20">
        <v>0</v>
      </c>
      <c r="AC25" s="20">
        <v>1</v>
      </c>
      <c r="AD25" s="20">
        <v>0</v>
      </c>
      <c r="AE25" s="20">
        <v>0</v>
      </c>
      <c r="AF25" s="20">
        <v>0</v>
      </c>
      <c r="AG25" s="20">
        <v>1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4</v>
      </c>
      <c r="AN25" s="20">
        <v>0</v>
      </c>
      <c r="AO25" s="20">
        <v>4</v>
      </c>
      <c r="AP25" s="20">
        <v>1</v>
      </c>
      <c r="AQ25" s="20">
        <v>13</v>
      </c>
      <c r="AR25" s="20">
        <v>0</v>
      </c>
      <c r="AS25" s="20">
        <v>12</v>
      </c>
      <c r="AT25" s="20">
        <v>42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  <c r="BD25" s="20">
        <v>0</v>
      </c>
      <c r="BE25" s="20">
        <v>0</v>
      </c>
      <c r="BF25" s="20">
        <v>0</v>
      </c>
      <c r="BG25" s="20">
        <v>0</v>
      </c>
      <c r="BH25" s="20">
        <v>0</v>
      </c>
      <c r="BI25" s="20">
        <v>0</v>
      </c>
      <c r="BJ25" s="20">
        <v>0</v>
      </c>
      <c r="BK25" s="20">
        <v>0</v>
      </c>
      <c r="BL25" s="20">
        <v>0</v>
      </c>
      <c r="BM25" s="20">
        <v>0</v>
      </c>
      <c r="BN25" s="20">
        <v>0</v>
      </c>
      <c r="BO25" s="20">
        <v>0</v>
      </c>
      <c r="BP25" s="20">
        <v>0</v>
      </c>
      <c r="BQ25" s="20">
        <v>0</v>
      </c>
      <c r="BR25" s="20">
        <v>0</v>
      </c>
      <c r="BS25" s="20">
        <v>4</v>
      </c>
      <c r="BT25" s="20">
        <v>0</v>
      </c>
      <c r="BU25" s="20">
        <v>5</v>
      </c>
      <c r="BV25" s="20">
        <v>10</v>
      </c>
      <c r="BW25" s="20">
        <v>3</v>
      </c>
      <c r="BX25" s="20">
        <v>0</v>
      </c>
      <c r="BY25" s="20">
        <v>4</v>
      </c>
      <c r="BZ25" s="20">
        <v>0</v>
      </c>
      <c r="CA25" s="20">
        <v>24</v>
      </c>
      <c r="CB25" s="20">
        <v>0</v>
      </c>
      <c r="CC25" s="20">
        <v>8</v>
      </c>
      <c r="CD25" s="20">
        <v>59</v>
      </c>
      <c r="CE25" s="20">
        <v>0</v>
      </c>
      <c r="CF25" s="20">
        <v>0</v>
      </c>
      <c r="CG25" s="20">
        <v>0</v>
      </c>
      <c r="CH25" s="20">
        <v>0</v>
      </c>
      <c r="CI25" s="20">
        <v>0</v>
      </c>
      <c r="CJ25" s="20">
        <v>0</v>
      </c>
      <c r="CK25" s="20">
        <v>0</v>
      </c>
      <c r="CL25" s="20">
        <v>0</v>
      </c>
    </row>
    <row r="26" spans="2:90" ht="20.100000000000001" customHeight="1" thickBot="1" x14ac:dyDescent="0.25">
      <c r="B26" s="5" t="s">
        <v>37</v>
      </c>
      <c r="C26" s="20">
        <v>178</v>
      </c>
      <c r="D26" s="20">
        <v>15</v>
      </c>
      <c r="E26" s="20">
        <v>201</v>
      </c>
      <c r="F26" s="20">
        <v>557</v>
      </c>
      <c r="G26" s="20">
        <v>0</v>
      </c>
      <c r="H26" s="20">
        <v>0</v>
      </c>
      <c r="I26" s="20">
        <v>0</v>
      </c>
      <c r="J26" s="20">
        <v>3</v>
      </c>
      <c r="K26" s="20">
        <v>1</v>
      </c>
      <c r="L26" s="20">
        <v>0</v>
      </c>
      <c r="M26" s="20">
        <v>1</v>
      </c>
      <c r="N26" s="20">
        <v>2</v>
      </c>
      <c r="O26" s="20">
        <v>0</v>
      </c>
      <c r="P26" s="20">
        <v>0</v>
      </c>
      <c r="Q26" s="20">
        <v>0</v>
      </c>
      <c r="R26" s="20">
        <v>1</v>
      </c>
      <c r="S26" s="20">
        <v>5</v>
      </c>
      <c r="T26" s="20">
        <v>4</v>
      </c>
      <c r="U26" s="20">
        <v>6</v>
      </c>
      <c r="V26" s="20">
        <v>5</v>
      </c>
      <c r="W26" s="20">
        <v>53</v>
      </c>
      <c r="X26" s="20">
        <v>1</v>
      </c>
      <c r="Y26" s="20">
        <v>67</v>
      </c>
      <c r="Z26" s="20">
        <v>175</v>
      </c>
      <c r="AA26" s="20">
        <v>1</v>
      </c>
      <c r="AB26" s="20">
        <v>0</v>
      </c>
      <c r="AC26" s="20">
        <v>1</v>
      </c>
      <c r="AD26" s="20">
        <v>2</v>
      </c>
      <c r="AE26" s="20">
        <v>5</v>
      </c>
      <c r="AF26" s="20">
        <v>0</v>
      </c>
      <c r="AG26" s="20">
        <v>3</v>
      </c>
      <c r="AH26" s="20">
        <v>8</v>
      </c>
      <c r="AI26" s="20">
        <v>0</v>
      </c>
      <c r="AJ26" s="20">
        <v>0</v>
      </c>
      <c r="AK26" s="20">
        <v>0</v>
      </c>
      <c r="AL26" s="20">
        <v>0</v>
      </c>
      <c r="AM26" s="20">
        <v>2</v>
      </c>
      <c r="AN26" s="20">
        <v>1</v>
      </c>
      <c r="AO26" s="20">
        <v>3</v>
      </c>
      <c r="AP26" s="20">
        <v>4</v>
      </c>
      <c r="AQ26" s="20">
        <v>39</v>
      </c>
      <c r="AR26" s="20">
        <v>0</v>
      </c>
      <c r="AS26" s="20">
        <v>43</v>
      </c>
      <c r="AT26" s="20">
        <v>142</v>
      </c>
      <c r="AU26" s="20">
        <v>0</v>
      </c>
      <c r="AV26" s="20">
        <v>0</v>
      </c>
      <c r="AW26" s="20">
        <v>0</v>
      </c>
      <c r="AX26" s="20">
        <v>1</v>
      </c>
      <c r="AY26" s="20">
        <v>0</v>
      </c>
      <c r="AZ26" s="20">
        <v>0</v>
      </c>
      <c r="BA26" s="20">
        <v>0</v>
      </c>
      <c r="BB26" s="20">
        <v>3</v>
      </c>
      <c r="BC26" s="20">
        <v>0</v>
      </c>
      <c r="BD26" s="20">
        <v>0</v>
      </c>
      <c r="BE26" s="20">
        <v>0</v>
      </c>
      <c r="BF26" s="20">
        <v>0</v>
      </c>
      <c r="BG26" s="20">
        <v>0</v>
      </c>
      <c r="BH26" s="20">
        <v>0</v>
      </c>
      <c r="BI26" s="20">
        <v>0</v>
      </c>
      <c r="BJ26" s="20">
        <v>0</v>
      </c>
      <c r="BK26" s="20">
        <v>0</v>
      </c>
      <c r="BL26" s="20">
        <v>0</v>
      </c>
      <c r="BM26" s="20">
        <v>0</v>
      </c>
      <c r="BN26" s="20">
        <v>4</v>
      </c>
      <c r="BO26" s="20">
        <v>0</v>
      </c>
      <c r="BP26" s="20">
        <v>0</v>
      </c>
      <c r="BQ26" s="20">
        <v>0</v>
      </c>
      <c r="BR26" s="20">
        <v>0</v>
      </c>
      <c r="BS26" s="20">
        <v>3</v>
      </c>
      <c r="BT26" s="20">
        <v>0</v>
      </c>
      <c r="BU26" s="20">
        <v>5</v>
      </c>
      <c r="BV26" s="20">
        <v>37</v>
      </c>
      <c r="BW26" s="20">
        <v>6</v>
      </c>
      <c r="BX26" s="20">
        <v>7</v>
      </c>
      <c r="BY26" s="20">
        <v>10</v>
      </c>
      <c r="BZ26" s="20">
        <v>9</v>
      </c>
      <c r="CA26" s="20">
        <v>63</v>
      </c>
      <c r="CB26" s="20">
        <v>2</v>
      </c>
      <c r="CC26" s="20">
        <v>62</v>
      </c>
      <c r="CD26" s="20">
        <v>161</v>
      </c>
      <c r="CE26" s="20">
        <v>0</v>
      </c>
      <c r="CF26" s="20">
        <v>0</v>
      </c>
      <c r="CG26" s="20">
        <v>0</v>
      </c>
      <c r="CH26" s="20">
        <v>0</v>
      </c>
      <c r="CI26" s="20">
        <v>0</v>
      </c>
      <c r="CJ26" s="20">
        <v>0</v>
      </c>
      <c r="CK26" s="20">
        <v>0</v>
      </c>
      <c r="CL26" s="20">
        <v>0</v>
      </c>
    </row>
    <row r="27" spans="2:90" ht="20.100000000000001" customHeight="1" thickBot="1" x14ac:dyDescent="0.25">
      <c r="B27" s="6" t="s">
        <v>38</v>
      </c>
      <c r="C27" s="21">
        <v>42</v>
      </c>
      <c r="D27" s="21">
        <v>0</v>
      </c>
      <c r="E27" s="21">
        <v>29</v>
      </c>
      <c r="F27" s="21">
        <v>176</v>
      </c>
      <c r="G27" s="21">
        <v>2</v>
      </c>
      <c r="H27" s="21">
        <v>0</v>
      </c>
      <c r="I27" s="21">
        <v>1</v>
      </c>
      <c r="J27" s="21">
        <v>2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1</v>
      </c>
      <c r="T27" s="21">
        <v>0</v>
      </c>
      <c r="U27" s="21">
        <v>2</v>
      </c>
      <c r="V27" s="21">
        <v>4</v>
      </c>
      <c r="W27" s="21">
        <v>13</v>
      </c>
      <c r="X27" s="21">
        <v>0</v>
      </c>
      <c r="Y27" s="21">
        <v>6</v>
      </c>
      <c r="Z27" s="21">
        <v>51</v>
      </c>
      <c r="AA27" s="21">
        <v>1</v>
      </c>
      <c r="AB27" s="21">
        <v>0</v>
      </c>
      <c r="AC27" s="21">
        <v>0</v>
      </c>
      <c r="AD27" s="21">
        <v>1</v>
      </c>
      <c r="AE27" s="21">
        <v>1</v>
      </c>
      <c r="AF27" s="21">
        <v>0</v>
      </c>
      <c r="AG27" s="21">
        <v>1</v>
      </c>
      <c r="AH27" s="21">
        <v>4</v>
      </c>
      <c r="AI27" s="21">
        <v>0</v>
      </c>
      <c r="AJ27" s="21">
        <v>0</v>
      </c>
      <c r="AK27" s="21">
        <v>0</v>
      </c>
      <c r="AL27" s="21">
        <v>0</v>
      </c>
      <c r="AM27" s="21">
        <v>2</v>
      </c>
      <c r="AN27" s="21">
        <v>0</v>
      </c>
      <c r="AO27" s="21">
        <v>2</v>
      </c>
      <c r="AP27" s="21">
        <v>2</v>
      </c>
      <c r="AQ27" s="21">
        <v>9</v>
      </c>
      <c r="AR27" s="21">
        <v>0</v>
      </c>
      <c r="AS27" s="21">
        <v>4</v>
      </c>
      <c r="AT27" s="21">
        <v>46</v>
      </c>
      <c r="AU27" s="21">
        <v>0</v>
      </c>
      <c r="AV27" s="21">
        <v>0</v>
      </c>
      <c r="AW27" s="21">
        <v>1</v>
      </c>
      <c r="AX27" s="21">
        <v>1</v>
      </c>
      <c r="AY27" s="21">
        <v>1</v>
      </c>
      <c r="AZ27" s="21">
        <v>0</v>
      </c>
      <c r="BA27" s="21">
        <v>3</v>
      </c>
      <c r="BB27" s="21">
        <v>5</v>
      </c>
      <c r="BC27" s="21">
        <v>0</v>
      </c>
      <c r="BD27" s="21">
        <v>0</v>
      </c>
      <c r="BE27" s="21">
        <v>0</v>
      </c>
      <c r="BF27" s="21">
        <v>0</v>
      </c>
      <c r="BG27" s="21">
        <v>0</v>
      </c>
      <c r="BH27" s="21">
        <v>0</v>
      </c>
      <c r="BI27" s="21">
        <v>0</v>
      </c>
      <c r="BJ27" s="21">
        <v>0</v>
      </c>
      <c r="BK27" s="21">
        <v>0</v>
      </c>
      <c r="BL27" s="21">
        <v>0</v>
      </c>
      <c r="BM27" s="21">
        <v>0</v>
      </c>
      <c r="BN27" s="21">
        <v>0</v>
      </c>
      <c r="BO27" s="21">
        <v>0</v>
      </c>
      <c r="BP27" s="21">
        <v>0</v>
      </c>
      <c r="BQ27" s="21">
        <v>0</v>
      </c>
      <c r="BR27" s="21">
        <v>0</v>
      </c>
      <c r="BS27" s="21">
        <v>0</v>
      </c>
      <c r="BT27" s="21">
        <v>0</v>
      </c>
      <c r="BU27" s="21">
        <v>1</v>
      </c>
      <c r="BV27" s="21">
        <v>8</v>
      </c>
      <c r="BW27" s="21">
        <v>3</v>
      </c>
      <c r="BX27" s="21">
        <v>0</v>
      </c>
      <c r="BY27" s="21">
        <v>3</v>
      </c>
      <c r="BZ27" s="21">
        <v>1</v>
      </c>
      <c r="CA27" s="21">
        <v>9</v>
      </c>
      <c r="CB27" s="21">
        <v>0</v>
      </c>
      <c r="CC27" s="21">
        <v>5</v>
      </c>
      <c r="CD27" s="21">
        <v>51</v>
      </c>
      <c r="CE27" s="21">
        <v>0</v>
      </c>
      <c r="CF27" s="21">
        <v>0</v>
      </c>
      <c r="CG27" s="21">
        <v>0</v>
      </c>
      <c r="CH27" s="21">
        <v>0</v>
      </c>
      <c r="CI27" s="21">
        <v>0</v>
      </c>
      <c r="CJ27" s="21">
        <v>0</v>
      </c>
      <c r="CK27" s="21">
        <v>0</v>
      </c>
      <c r="CL27" s="21">
        <v>0</v>
      </c>
    </row>
    <row r="28" spans="2:90" ht="20.100000000000001" customHeight="1" thickBot="1" x14ac:dyDescent="0.25">
      <c r="B28" s="7" t="s">
        <v>39</v>
      </c>
      <c r="C28" s="9">
        <f>SUM(C11:C27)</f>
        <v>4488</v>
      </c>
      <c r="D28" s="9">
        <f t="shared" ref="D28:AT28" si="0">SUM(D11:D27)</f>
        <v>195</v>
      </c>
      <c r="E28" s="9">
        <f t="shared" si="0"/>
        <v>4787</v>
      </c>
      <c r="F28" s="9">
        <f t="shared" si="0"/>
        <v>14636</v>
      </c>
      <c r="G28" s="9">
        <f t="shared" si="0"/>
        <v>23</v>
      </c>
      <c r="H28" s="9">
        <f t="shared" si="0"/>
        <v>0</v>
      </c>
      <c r="I28" s="9">
        <f t="shared" si="0"/>
        <v>18</v>
      </c>
      <c r="J28" s="9">
        <f t="shared" si="0"/>
        <v>105</v>
      </c>
      <c r="K28" s="9">
        <f t="shared" si="0"/>
        <v>18</v>
      </c>
      <c r="L28" s="9">
        <f t="shared" si="0"/>
        <v>0</v>
      </c>
      <c r="M28" s="9">
        <f t="shared" si="0"/>
        <v>32</v>
      </c>
      <c r="N28" s="9">
        <f t="shared" si="0"/>
        <v>42</v>
      </c>
      <c r="O28" s="9">
        <f t="shared" si="0"/>
        <v>1</v>
      </c>
      <c r="P28" s="9">
        <f t="shared" si="0"/>
        <v>0</v>
      </c>
      <c r="Q28" s="9">
        <f t="shared" si="0"/>
        <v>3</v>
      </c>
      <c r="R28" s="9">
        <f t="shared" si="0"/>
        <v>3</v>
      </c>
      <c r="S28" s="9">
        <f t="shared" si="0"/>
        <v>194</v>
      </c>
      <c r="T28" s="9">
        <f t="shared" si="0"/>
        <v>95</v>
      </c>
      <c r="U28" s="9">
        <f t="shared" si="0"/>
        <v>291</v>
      </c>
      <c r="V28" s="9">
        <f t="shared" si="0"/>
        <v>189</v>
      </c>
      <c r="W28" s="9">
        <f t="shared" si="0"/>
        <v>1520</v>
      </c>
      <c r="X28" s="9">
        <f t="shared" si="0"/>
        <v>3</v>
      </c>
      <c r="Y28" s="9">
        <f t="shared" si="0"/>
        <v>1600</v>
      </c>
      <c r="Z28" s="9">
        <f t="shared" si="0"/>
        <v>5347</v>
      </c>
      <c r="AA28" s="9">
        <f t="shared" si="0"/>
        <v>14</v>
      </c>
      <c r="AB28" s="9">
        <f t="shared" si="0"/>
        <v>4</v>
      </c>
      <c r="AC28" s="9">
        <f t="shared" si="0"/>
        <v>12</v>
      </c>
      <c r="AD28" s="9">
        <f t="shared" si="0"/>
        <v>20</v>
      </c>
      <c r="AE28" s="9">
        <f t="shared" si="0"/>
        <v>55</v>
      </c>
      <c r="AF28" s="9">
        <f t="shared" si="0"/>
        <v>1</v>
      </c>
      <c r="AG28" s="9">
        <f t="shared" si="0"/>
        <v>61</v>
      </c>
      <c r="AH28" s="9">
        <f t="shared" si="0"/>
        <v>181</v>
      </c>
      <c r="AI28" s="9">
        <f t="shared" si="0"/>
        <v>0</v>
      </c>
      <c r="AJ28" s="9">
        <f t="shared" si="0"/>
        <v>0</v>
      </c>
      <c r="AK28" s="9">
        <f t="shared" si="0"/>
        <v>0</v>
      </c>
      <c r="AL28" s="9">
        <f t="shared" si="0"/>
        <v>0</v>
      </c>
      <c r="AM28" s="9">
        <f t="shared" si="0"/>
        <v>60</v>
      </c>
      <c r="AN28" s="9">
        <f t="shared" si="0"/>
        <v>22</v>
      </c>
      <c r="AO28" s="9">
        <f t="shared" si="0"/>
        <v>97</v>
      </c>
      <c r="AP28" s="9">
        <f t="shared" si="0"/>
        <v>145</v>
      </c>
      <c r="AQ28" s="9">
        <f t="shared" si="0"/>
        <v>791</v>
      </c>
      <c r="AR28" s="9">
        <f t="shared" si="0"/>
        <v>4</v>
      </c>
      <c r="AS28" s="9">
        <f t="shared" si="0"/>
        <v>842</v>
      </c>
      <c r="AT28" s="9">
        <f t="shared" si="0"/>
        <v>2211</v>
      </c>
      <c r="AU28" s="9">
        <f t="shared" ref="AU28" si="1">SUM(AU11:AU27)</f>
        <v>10</v>
      </c>
      <c r="AV28" s="9">
        <f t="shared" ref="AV28:CL28" si="2">SUM(AV11:AV27)</f>
        <v>0</v>
      </c>
      <c r="AW28" s="9">
        <f t="shared" si="2"/>
        <v>9</v>
      </c>
      <c r="AX28" s="9">
        <f t="shared" si="2"/>
        <v>39</v>
      </c>
      <c r="AY28" s="9">
        <f t="shared" si="2"/>
        <v>113</v>
      </c>
      <c r="AZ28" s="9">
        <f t="shared" si="2"/>
        <v>0</v>
      </c>
      <c r="BA28" s="9">
        <f t="shared" si="2"/>
        <v>118</v>
      </c>
      <c r="BB28" s="9">
        <f t="shared" si="2"/>
        <v>290</v>
      </c>
      <c r="BC28" s="9">
        <f t="shared" si="2"/>
        <v>0</v>
      </c>
      <c r="BD28" s="9">
        <f t="shared" si="2"/>
        <v>0</v>
      </c>
      <c r="BE28" s="9">
        <f t="shared" si="2"/>
        <v>0</v>
      </c>
      <c r="BF28" s="9">
        <f t="shared" si="2"/>
        <v>0</v>
      </c>
      <c r="BG28" s="9">
        <f t="shared" si="2"/>
        <v>0</v>
      </c>
      <c r="BH28" s="9">
        <f t="shared" si="2"/>
        <v>0</v>
      </c>
      <c r="BI28" s="9">
        <f t="shared" si="2"/>
        <v>0</v>
      </c>
      <c r="BJ28" s="9">
        <f t="shared" si="2"/>
        <v>0</v>
      </c>
      <c r="BK28" s="9">
        <f t="shared" si="2"/>
        <v>6</v>
      </c>
      <c r="BL28" s="9">
        <f t="shared" si="2"/>
        <v>0</v>
      </c>
      <c r="BM28" s="9">
        <f t="shared" si="2"/>
        <v>6</v>
      </c>
      <c r="BN28" s="9">
        <f t="shared" si="2"/>
        <v>28</v>
      </c>
      <c r="BO28" s="9">
        <f t="shared" si="2"/>
        <v>0</v>
      </c>
      <c r="BP28" s="9">
        <f t="shared" si="2"/>
        <v>0</v>
      </c>
      <c r="BQ28" s="9">
        <f t="shared" si="2"/>
        <v>0</v>
      </c>
      <c r="BR28" s="9">
        <f t="shared" si="2"/>
        <v>1</v>
      </c>
      <c r="BS28" s="9">
        <f t="shared" si="2"/>
        <v>131</v>
      </c>
      <c r="BT28" s="9">
        <f t="shared" si="2"/>
        <v>0</v>
      </c>
      <c r="BU28" s="9">
        <f t="shared" si="2"/>
        <v>132</v>
      </c>
      <c r="BV28" s="9">
        <f t="shared" si="2"/>
        <v>605</v>
      </c>
      <c r="BW28" s="9">
        <f t="shared" si="2"/>
        <v>149</v>
      </c>
      <c r="BX28" s="9">
        <f t="shared" si="2"/>
        <v>64</v>
      </c>
      <c r="BY28" s="9">
        <f t="shared" si="2"/>
        <v>217</v>
      </c>
      <c r="BZ28" s="9">
        <f t="shared" si="2"/>
        <v>291</v>
      </c>
      <c r="CA28" s="9">
        <f t="shared" si="2"/>
        <v>1401</v>
      </c>
      <c r="CB28" s="9">
        <f t="shared" si="2"/>
        <v>2</v>
      </c>
      <c r="CC28" s="9">
        <f t="shared" si="2"/>
        <v>1348</v>
      </c>
      <c r="CD28" s="9">
        <f t="shared" si="2"/>
        <v>5135</v>
      </c>
      <c r="CE28" s="9">
        <f t="shared" si="2"/>
        <v>1</v>
      </c>
      <c r="CF28" s="9">
        <f t="shared" si="2"/>
        <v>0</v>
      </c>
      <c r="CG28" s="9">
        <f t="shared" si="2"/>
        <v>0</v>
      </c>
      <c r="CH28" s="9">
        <f t="shared" si="2"/>
        <v>1</v>
      </c>
      <c r="CI28" s="9">
        <f t="shared" si="2"/>
        <v>1</v>
      </c>
      <c r="CJ28" s="9">
        <f t="shared" si="2"/>
        <v>0</v>
      </c>
      <c r="CK28" s="9">
        <f t="shared" si="2"/>
        <v>1</v>
      </c>
      <c r="CL28" s="9">
        <f t="shared" si="2"/>
        <v>3</v>
      </c>
    </row>
    <row r="29" spans="2:90" x14ac:dyDescent="0.2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</row>
  </sheetData>
  <mergeCells count="22">
    <mergeCell ref="BC9:BF9"/>
    <mergeCell ref="CE9:CH9"/>
    <mergeCell ref="CI9:CL9"/>
    <mergeCell ref="BG9:BJ9"/>
    <mergeCell ref="BK9:BN9"/>
    <mergeCell ref="BO9:BR9"/>
    <mergeCell ref="BS9:BV9"/>
    <mergeCell ref="BW9:BZ9"/>
    <mergeCell ref="CA9:CD9"/>
    <mergeCell ref="AY9:BB9"/>
    <mergeCell ref="C9:F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N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5" customWidth="1"/>
    <col min="4" max="4" width="11.25" bestFit="1" customWidth="1"/>
    <col min="5" max="5" width="12.5" bestFit="1" customWidth="1"/>
    <col min="6" max="6" width="15" customWidth="1"/>
    <col min="7" max="7" width="11.25" bestFit="1" customWidth="1"/>
    <col min="8" max="8" width="12.5" bestFit="1" customWidth="1"/>
    <col min="9" max="9" width="15" customWidth="1"/>
    <col min="10" max="10" width="11.25" bestFit="1" customWidth="1"/>
    <col min="11" max="11" width="12.5" bestFit="1" customWidth="1"/>
    <col min="12" max="12" width="15" customWidth="1"/>
    <col min="13" max="13" width="11.25" bestFit="1" customWidth="1"/>
    <col min="14" max="14" width="12.5" bestFit="1" customWidth="1"/>
    <col min="19" max="19" width="12.5" customWidth="1"/>
  </cols>
  <sheetData>
    <row r="9" spans="2:14" ht="44.25" customHeight="1" thickBot="1" x14ac:dyDescent="0.25">
      <c r="C9" s="77" t="s">
        <v>99</v>
      </c>
      <c r="D9" s="70"/>
      <c r="E9" s="70"/>
      <c r="F9" s="77" t="s">
        <v>100</v>
      </c>
      <c r="G9" s="70"/>
      <c r="H9" s="70"/>
      <c r="I9" s="77" t="s">
        <v>101</v>
      </c>
      <c r="J9" s="70"/>
      <c r="K9" s="70"/>
      <c r="L9" s="77" t="s">
        <v>102</v>
      </c>
      <c r="M9" s="70"/>
      <c r="N9" s="70"/>
    </row>
    <row r="10" spans="2:14" ht="42" customHeight="1" thickBot="1" x14ac:dyDescent="0.25">
      <c r="C10" s="8" t="s">
        <v>48</v>
      </c>
      <c r="D10" s="8" t="s">
        <v>50</v>
      </c>
      <c r="E10" s="8" t="s">
        <v>103</v>
      </c>
      <c r="F10" s="8" t="s">
        <v>48</v>
      </c>
      <c r="G10" s="8" t="s">
        <v>50</v>
      </c>
      <c r="H10" s="8" t="s">
        <v>103</v>
      </c>
      <c r="I10" s="8" t="s">
        <v>48</v>
      </c>
      <c r="J10" s="8" t="s">
        <v>50</v>
      </c>
      <c r="K10" s="8" t="s">
        <v>103</v>
      </c>
      <c r="L10" s="8" t="s">
        <v>48</v>
      </c>
      <c r="M10" s="8" t="s">
        <v>50</v>
      </c>
      <c r="N10" s="8" t="s">
        <v>103</v>
      </c>
    </row>
    <row r="11" spans="2:14" ht="20.100000000000001" customHeight="1" thickBot="1" x14ac:dyDescent="0.25">
      <c r="B11" s="3" t="s">
        <v>22</v>
      </c>
      <c r="C11" s="19">
        <v>235</v>
      </c>
      <c r="D11" s="19">
        <v>222</v>
      </c>
      <c r="E11" s="19">
        <v>447</v>
      </c>
      <c r="F11" s="19">
        <v>39</v>
      </c>
      <c r="G11" s="19">
        <v>43</v>
      </c>
      <c r="H11" s="19">
        <v>62</v>
      </c>
      <c r="I11" s="19">
        <v>161</v>
      </c>
      <c r="J11" s="19">
        <v>142</v>
      </c>
      <c r="K11" s="19">
        <v>358</v>
      </c>
      <c r="L11" s="19">
        <v>35</v>
      </c>
      <c r="M11" s="19">
        <v>37</v>
      </c>
      <c r="N11" s="19">
        <v>27</v>
      </c>
    </row>
    <row r="12" spans="2:14" ht="20.100000000000001" customHeight="1" thickBot="1" x14ac:dyDescent="0.25">
      <c r="B12" s="4" t="s">
        <v>23</v>
      </c>
      <c r="C12" s="20">
        <v>52</v>
      </c>
      <c r="D12" s="20">
        <v>57</v>
      </c>
      <c r="E12" s="20">
        <v>43</v>
      </c>
      <c r="F12" s="20">
        <v>12</v>
      </c>
      <c r="G12" s="20">
        <v>11</v>
      </c>
      <c r="H12" s="20">
        <v>12</v>
      </c>
      <c r="I12" s="20">
        <v>35</v>
      </c>
      <c r="J12" s="20">
        <v>39</v>
      </c>
      <c r="K12" s="20">
        <v>31</v>
      </c>
      <c r="L12" s="20">
        <v>5</v>
      </c>
      <c r="M12" s="20">
        <v>7</v>
      </c>
      <c r="N12" s="20">
        <v>0</v>
      </c>
    </row>
    <row r="13" spans="2:14" ht="20.100000000000001" customHeight="1" thickBot="1" x14ac:dyDescent="0.25">
      <c r="B13" s="4" t="s">
        <v>24</v>
      </c>
      <c r="C13" s="20">
        <v>45</v>
      </c>
      <c r="D13" s="20">
        <v>30</v>
      </c>
      <c r="E13" s="20">
        <v>42</v>
      </c>
      <c r="F13" s="20">
        <v>11</v>
      </c>
      <c r="G13" s="20">
        <v>7</v>
      </c>
      <c r="H13" s="20">
        <v>8</v>
      </c>
      <c r="I13" s="20">
        <v>25</v>
      </c>
      <c r="J13" s="20">
        <v>13</v>
      </c>
      <c r="K13" s="20">
        <v>28</v>
      </c>
      <c r="L13" s="20">
        <v>9</v>
      </c>
      <c r="M13" s="20">
        <v>10</v>
      </c>
      <c r="N13" s="20">
        <v>6</v>
      </c>
    </row>
    <row r="14" spans="2:14" ht="20.100000000000001" customHeight="1" thickBot="1" x14ac:dyDescent="0.25">
      <c r="B14" s="4" t="s">
        <v>25</v>
      </c>
      <c r="C14" s="20">
        <v>22</v>
      </c>
      <c r="D14" s="20">
        <v>30</v>
      </c>
      <c r="E14" s="20">
        <v>40</v>
      </c>
      <c r="F14" s="20">
        <v>16</v>
      </c>
      <c r="G14" s="20">
        <v>20</v>
      </c>
      <c r="H14" s="20">
        <v>11</v>
      </c>
      <c r="I14" s="20">
        <v>5</v>
      </c>
      <c r="J14" s="20">
        <v>9</v>
      </c>
      <c r="K14" s="20">
        <v>25</v>
      </c>
      <c r="L14" s="20">
        <v>1</v>
      </c>
      <c r="M14" s="20">
        <v>1</v>
      </c>
      <c r="N14" s="20">
        <v>4</v>
      </c>
    </row>
    <row r="15" spans="2:14" ht="20.100000000000001" customHeight="1" thickBot="1" x14ac:dyDescent="0.25">
      <c r="B15" s="4" t="s">
        <v>26</v>
      </c>
      <c r="C15" s="20">
        <v>56</v>
      </c>
      <c r="D15" s="20">
        <v>79</v>
      </c>
      <c r="E15" s="20">
        <v>102</v>
      </c>
      <c r="F15" s="20">
        <v>5</v>
      </c>
      <c r="G15" s="20">
        <v>9</v>
      </c>
      <c r="H15" s="20">
        <v>7</v>
      </c>
      <c r="I15" s="20">
        <v>40</v>
      </c>
      <c r="J15" s="20">
        <v>59</v>
      </c>
      <c r="K15" s="20">
        <v>91</v>
      </c>
      <c r="L15" s="20">
        <v>11</v>
      </c>
      <c r="M15" s="20">
        <v>11</v>
      </c>
      <c r="N15" s="20">
        <v>4</v>
      </c>
    </row>
    <row r="16" spans="2:14" ht="20.100000000000001" customHeight="1" thickBot="1" x14ac:dyDescent="0.25">
      <c r="B16" s="4" t="s">
        <v>27</v>
      </c>
      <c r="C16" s="20">
        <v>9</v>
      </c>
      <c r="D16" s="20">
        <v>10</v>
      </c>
      <c r="E16" s="20">
        <v>7</v>
      </c>
      <c r="F16" s="20">
        <v>2</v>
      </c>
      <c r="G16" s="20">
        <v>2</v>
      </c>
      <c r="H16" s="20">
        <v>0</v>
      </c>
      <c r="I16" s="20">
        <v>7</v>
      </c>
      <c r="J16" s="20">
        <v>8</v>
      </c>
      <c r="K16" s="20">
        <v>6</v>
      </c>
      <c r="L16" s="20">
        <v>0</v>
      </c>
      <c r="M16" s="20">
        <v>0</v>
      </c>
      <c r="N16" s="20">
        <v>1</v>
      </c>
    </row>
    <row r="17" spans="2:14" ht="20.100000000000001" customHeight="1" thickBot="1" x14ac:dyDescent="0.25">
      <c r="B17" s="4" t="s">
        <v>28</v>
      </c>
      <c r="C17" s="20">
        <v>36</v>
      </c>
      <c r="D17" s="20">
        <v>39</v>
      </c>
      <c r="E17" s="20">
        <v>24</v>
      </c>
      <c r="F17" s="20">
        <v>9</v>
      </c>
      <c r="G17" s="20">
        <v>8</v>
      </c>
      <c r="H17" s="20">
        <v>9</v>
      </c>
      <c r="I17" s="20">
        <v>27</v>
      </c>
      <c r="J17" s="20">
        <v>30</v>
      </c>
      <c r="K17" s="20">
        <v>15</v>
      </c>
      <c r="L17" s="20">
        <v>0</v>
      </c>
      <c r="M17" s="20">
        <v>1</v>
      </c>
      <c r="N17" s="20">
        <v>0</v>
      </c>
    </row>
    <row r="18" spans="2:14" ht="20.100000000000001" customHeight="1" thickBot="1" x14ac:dyDescent="0.25">
      <c r="B18" s="4" t="s">
        <v>29</v>
      </c>
      <c r="C18" s="20">
        <v>32</v>
      </c>
      <c r="D18" s="20">
        <v>35</v>
      </c>
      <c r="E18" s="20">
        <v>72</v>
      </c>
      <c r="F18" s="20">
        <v>14</v>
      </c>
      <c r="G18" s="20">
        <v>16</v>
      </c>
      <c r="H18" s="20">
        <v>12</v>
      </c>
      <c r="I18" s="20">
        <v>18</v>
      </c>
      <c r="J18" s="20">
        <v>18</v>
      </c>
      <c r="K18" s="20">
        <v>60</v>
      </c>
      <c r="L18" s="20">
        <v>0</v>
      </c>
      <c r="M18" s="20">
        <v>1</v>
      </c>
      <c r="N18" s="20">
        <v>0</v>
      </c>
    </row>
    <row r="19" spans="2:14" ht="20.100000000000001" customHeight="1" thickBot="1" x14ac:dyDescent="0.25">
      <c r="B19" s="4" t="s">
        <v>30</v>
      </c>
      <c r="C19" s="20">
        <v>319</v>
      </c>
      <c r="D19" s="20">
        <v>277</v>
      </c>
      <c r="E19" s="20">
        <v>552</v>
      </c>
      <c r="F19" s="20">
        <v>87</v>
      </c>
      <c r="G19" s="20">
        <v>88</v>
      </c>
      <c r="H19" s="20">
        <v>118</v>
      </c>
      <c r="I19" s="20">
        <v>224</v>
      </c>
      <c r="J19" s="20">
        <v>170</v>
      </c>
      <c r="K19" s="20">
        <v>403</v>
      </c>
      <c r="L19" s="20">
        <v>8</v>
      </c>
      <c r="M19" s="20">
        <v>19</v>
      </c>
      <c r="N19" s="20">
        <v>31</v>
      </c>
    </row>
    <row r="20" spans="2:14" ht="20.100000000000001" customHeight="1" thickBot="1" x14ac:dyDescent="0.25">
      <c r="B20" s="4" t="s">
        <v>31</v>
      </c>
      <c r="C20" s="20">
        <v>122</v>
      </c>
      <c r="D20" s="20">
        <v>146</v>
      </c>
      <c r="E20" s="20">
        <v>185</v>
      </c>
      <c r="F20" s="20">
        <v>31</v>
      </c>
      <c r="G20" s="20">
        <v>46</v>
      </c>
      <c r="H20" s="20">
        <v>39</v>
      </c>
      <c r="I20" s="20">
        <v>79</v>
      </c>
      <c r="J20" s="20">
        <v>81</v>
      </c>
      <c r="K20" s="20">
        <v>138</v>
      </c>
      <c r="L20" s="20">
        <v>12</v>
      </c>
      <c r="M20" s="20">
        <v>19</v>
      </c>
      <c r="N20" s="20">
        <v>8</v>
      </c>
    </row>
    <row r="21" spans="2:14" ht="20.100000000000001" customHeight="1" thickBot="1" x14ac:dyDescent="0.25">
      <c r="B21" s="4" t="s">
        <v>32</v>
      </c>
      <c r="C21" s="20">
        <v>17</v>
      </c>
      <c r="D21" s="20">
        <v>17</v>
      </c>
      <c r="E21" s="20">
        <v>23</v>
      </c>
      <c r="F21" s="20">
        <v>2</v>
      </c>
      <c r="G21" s="20">
        <v>2</v>
      </c>
      <c r="H21" s="20">
        <v>2</v>
      </c>
      <c r="I21" s="20">
        <v>15</v>
      </c>
      <c r="J21" s="20">
        <v>15</v>
      </c>
      <c r="K21" s="20">
        <v>21</v>
      </c>
      <c r="L21" s="20">
        <v>0</v>
      </c>
      <c r="M21" s="20">
        <v>0</v>
      </c>
      <c r="N21" s="20">
        <v>0</v>
      </c>
    </row>
    <row r="22" spans="2:14" ht="20.100000000000001" customHeight="1" thickBot="1" x14ac:dyDescent="0.25">
      <c r="B22" s="4" t="s">
        <v>33</v>
      </c>
      <c r="C22" s="20">
        <v>69</v>
      </c>
      <c r="D22" s="20">
        <v>61</v>
      </c>
      <c r="E22" s="20">
        <v>103</v>
      </c>
      <c r="F22" s="20">
        <v>12</v>
      </c>
      <c r="G22" s="20">
        <v>18</v>
      </c>
      <c r="H22" s="20">
        <v>11</v>
      </c>
      <c r="I22" s="20">
        <v>55</v>
      </c>
      <c r="J22" s="20">
        <v>39</v>
      </c>
      <c r="K22" s="20">
        <v>89</v>
      </c>
      <c r="L22" s="20">
        <v>2</v>
      </c>
      <c r="M22" s="20">
        <v>4</v>
      </c>
      <c r="N22" s="20">
        <v>3</v>
      </c>
    </row>
    <row r="23" spans="2:14" ht="20.100000000000001" customHeight="1" thickBot="1" x14ac:dyDescent="0.25">
      <c r="B23" s="4" t="s">
        <v>34</v>
      </c>
      <c r="C23" s="20">
        <v>190</v>
      </c>
      <c r="D23" s="20">
        <v>196</v>
      </c>
      <c r="E23" s="20">
        <v>202</v>
      </c>
      <c r="F23" s="20">
        <v>30</v>
      </c>
      <c r="G23" s="20">
        <v>34</v>
      </c>
      <c r="H23" s="20">
        <v>33</v>
      </c>
      <c r="I23" s="20">
        <v>133</v>
      </c>
      <c r="J23" s="20">
        <v>136</v>
      </c>
      <c r="K23" s="20">
        <v>145</v>
      </c>
      <c r="L23" s="20">
        <v>27</v>
      </c>
      <c r="M23" s="20">
        <v>26</v>
      </c>
      <c r="N23" s="20">
        <v>24</v>
      </c>
    </row>
    <row r="24" spans="2:14" ht="20.100000000000001" customHeight="1" thickBot="1" x14ac:dyDescent="0.25">
      <c r="B24" s="4" t="s">
        <v>35</v>
      </c>
      <c r="C24" s="20">
        <v>49</v>
      </c>
      <c r="D24" s="20">
        <v>44</v>
      </c>
      <c r="E24" s="20">
        <v>87</v>
      </c>
      <c r="F24" s="20">
        <v>10</v>
      </c>
      <c r="G24" s="20">
        <v>9</v>
      </c>
      <c r="H24" s="20">
        <v>7</v>
      </c>
      <c r="I24" s="20">
        <v>23</v>
      </c>
      <c r="J24" s="20">
        <v>25</v>
      </c>
      <c r="K24" s="20">
        <v>60</v>
      </c>
      <c r="L24" s="20">
        <v>16</v>
      </c>
      <c r="M24" s="20">
        <v>10</v>
      </c>
      <c r="N24" s="20">
        <v>20</v>
      </c>
    </row>
    <row r="25" spans="2:14" ht="20.100000000000001" customHeight="1" thickBot="1" x14ac:dyDescent="0.25">
      <c r="B25" s="4" t="s">
        <v>36</v>
      </c>
      <c r="C25" s="20">
        <v>31</v>
      </c>
      <c r="D25" s="20">
        <v>18</v>
      </c>
      <c r="E25" s="20">
        <v>46</v>
      </c>
      <c r="F25" s="20">
        <v>3</v>
      </c>
      <c r="G25" s="20">
        <v>5</v>
      </c>
      <c r="H25" s="20">
        <v>3</v>
      </c>
      <c r="I25" s="20">
        <v>28</v>
      </c>
      <c r="J25" s="20">
        <v>13</v>
      </c>
      <c r="K25" s="20">
        <v>43</v>
      </c>
      <c r="L25" s="20">
        <v>0</v>
      </c>
      <c r="M25" s="20">
        <v>0</v>
      </c>
      <c r="N25" s="20">
        <v>0</v>
      </c>
    </row>
    <row r="26" spans="2:14" ht="20.100000000000001" customHeight="1" thickBot="1" x14ac:dyDescent="0.25">
      <c r="B26" s="5" t="s">
        <v>37</v>
      </c>
      <c r="C26" s="20">
        <v>66</v>
      </c>
      <c r="D26" s="20">
        <v>57</v>
      </c>
      <c r="E26" s="20">
        <v>100</v>
      </c>
      <c r="F26" s="20">
        <v>11</v>
      </c>
      <c r="G26" s="20">
        <v>10</v>
      </c>
      <c r="H26" s="20">
        <v>10</v>
      </c>
      <c r="I26" s="20">
        <v>55</v>
      </c>
      <c r="J26" s="20">
        <v>46</v>
      </c>
      <c r="K26" s="20">
        <v>86</v>
      </c>
      <c r="L26" s="20">
        <v>0</v>
      </c>
      <c r="M26" s="20">
        <v>1</v>
      </c>
      <c r="N26" s="20">
        <v>4</v>
      </c>
    </row>
    <row r="27" spans="2:14" ht="20.100000000000001" customHeight="1" thickBot="1" x14ac:dyDescent="0.25">
      <c r="B27" s="6" t="s">
        <v>38</v>
      </c>
      <c r="C27" s="21">
        <v>14</v>
      </c>
      <c r="D27" s="21">
        <v>8</v>
      </c>
      <c r="E27" s="21">
        <v>22</v>
      </c>
      <c r="F27" s="21">
        <v>8</v>
      </c>
      <c r="G27" s="21">
        <v>1</v>
      </c>
      <c r="H27" s="21">
        <v>10</v>
      </c>
      <c r="I27" s="21">
        <v>6</v>
      </c>
      <c r="J27" s="21">
        <v>7</v>
      </c>
      <c r="K27" s="21">
        <v>12</v>
      </c>
      <c r="L27" s="21">
        <v>0</v>
      </c>
      <c r="M27" s="21">
        <v>0</v>
      </c>
      <c r="N27" s="21">
        <v>0</v>
      </c>
    </row>
    <row r="28" spans="2:14" ht="20.100000000000001" customHeight="1" thickBot="1" x14ac:dyDescent="0.25">
      <c r="B28" s="7" t="s">
        <v>39</v>
      </c>
      <c r="C28" s="9">
        <f>SUM(C11:C27)</f>
        <v>1364</v>
      </c>
      <c r="D28" s="9">
        <f t="shared" ref="D28:N28" si="0">SUM(D11:D27)</f>
        <v>1326</v>
      </c>
      <c r="E28" s="9">
        <f t="shared" si="0"/>
        <v>2097</v>
      </c>
      <c r="F28" s="9">
        <f t="shared" si="0"/>
        <v>302</v>
      </c>
      <c r="G28" s="9">
        <f t="shared" si="0"/>
        <v>329</v>
      </c>
      <c r="H28" s="9">
        <f t="shared" si="0"/>
        <v>354</v>
      </c>
      <c r="I28" s="9">
        <f t="shared" si="0"/>
        <v>936</v>
      </c>
      <c r="J28" s="9">
        <f t="shared" si="0"/>
        <v>850</v>
      </c>
      <c r="K28" s="9">
        <f t="shared" si="0"/>
        <v>1611</v>
      </c>
      <c r="L28" s="9">
        <f t="shared" si="0"/>
        <v>126</v>
      </c>
      <c r="M28" s="9">
        <f t="shared" si="0"/>
        <v>147</v>
      </c>
      <c r="N28" s="9">
        <f t="shared" si="0"/>
        <v>132</v>
      </c>
    </row>
    <row r="29" spans="2:14" x14ac:dyDescent="0.2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AI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4.75" bestFit="1" customWidth="1"/>
    <col min="4" max="4" width="11.25" bestFit="1" customWidth="1"/>
    <col min="5" max="5" width="14.875" bestFit="1" customWidth="1"/>
    <col min="6" max="6" width="14.75" bestFit="1" customWidth="1"/>
    <col min="7" max="7" width="11.25" bestFit="1" customWidth="1"/>
    <col min="8" max="8" width="14.875" bestFit="1" customWidth="1"/>
    <col min="9" max="9" width="14.75" bestFit="1" customWidth="1"/>
    <col min="10" max="10" width="11.25" bestFit="1" customWidth="1"/>
    <col min="11" max="11" width="14.875" bestFit="1" customWidth="1"/>
    <col min="12" max="12" width="14.75" bestFit="1" customWidth="1"/>
    <col min="13" max="13" width="11.25" bestFit="1" customWidth="1"/>
    <col min="14" max="14" width="14.875" bestFit="1" customWidth="1"/>
    <col min="15" max="15" width="14.75" bestFit="1" customWidth="1"/>
    <col min="16" max="16" width="11.25" bestFit="1" customWidth="1"/>
    <col min="17" max="17" width="14.875" bestFit="1" customWidth="1"/>
    <col min="18" max="18" width="14.75" bestFit="1" customWidth="1"/>
    <col min="19" max="19" width="11.25" bestFit="1" customWidth="1"/>
    <col min="20" max="20" width="14.875" bestFit="1" customWidth="1"/>
    <col min="21" max="21" width="14.75" bestFit="1" customWidth="1"/>
    <col min="22" max="22" width="11.25" bestFit="1" customWidth="1"/>
    <col min="23" max="23" width="14.875" bestFit="1" customWidth="1"/>
    <col min="24" max="24" width="14.75" bestFit="1" customWidth="1"/>
    <col min="25" max="25" width="11.25" bestFit="1" customWidth="1"/>
    <col min="26" max="26" width="14.875" bestFit="1" customWidth="1"/>
    <col min="27" max="27" width="14.75" bestFit="1" customWidth="1"/>
    <col min="28" max="28" width="11.25" bestFit="1" customWidth="1"/>
    <col min="29" max="29" width="14.875" bestFit="1" customWidth="1"/>
    <col min="30" max="30" width="14.75" bestFit="1" customWidth="1"/>
    <col min="31" max="31" width="11.25" bestFit="1" customWidth="1"/>
    <col min="32" max="32" width="14.875" bestFit="1" customWidth="1"/>
    <col min="33" max="33" width="14.75" bestFit="1" customWidth="1"/>
    <col min="34" max="34" width="11.25" bestFit="1" customWidth="1"/>
    <col min="35" max="35" width="14.875" bestFit="1" customWidth="1"/>
  </cols>
  <sheetData>
    <row r="9" spans="2:35" ht="44.25" customHeight="1" thickBot="1" x14ac:dyDescent="0.25">
      <c r="B9" s="79"/>
      <c r="C9" s="77" t="s">
        <v>104</v>
      </c>
      <c r="D9" s="70"/>
      <c r="E9" s="78"/>
      <c r="F9" s="77" t="s">
        <v>105</v>
      </c>
      <c r="G9" s="70"/>
      <c r="H9" s="70"/>
      <c r="I9" s="77" t="s">
        <v>106</v>
      </c>
      <c r="J9" s="70"/>
      <c r="K9" s="70"/>
      <c r="L9" s="77" t="s">
        <v>107</v>
      </c>
      <c r="M9" s="70"/>
      <c r="N9" s="70"/>
      <c r="O9" s="77" t="s">
        <v>108</v>
      </c>
      <c r="P9" s="70"/>
      <c r="Q9" s="70"/>
      <c r="R9" s="77" t="s">
        <v>109</v>
      </c>
      <c r="S9" s="70"/>
      <c r="T9" s="70"/>
      <c r="U9" s="77" t="s">
        <v>110</v>
      </c>
      <c r="V9" s="70"/>
      <c r="W9" s="70"/>
      <c r="X9" s="77" t="s">
        <v>111</v>
      </c>
      <c r="Y9" s="70"/>
      <c r="Z9" s="70"/>
      <c r="AA9" s="77" t="s">
        <v>112</v>
      </c>
      <c r="AB9" s="70"/>
      <c r="AC9" s="70"/>
      <c r="AD9" s="77" t="s">
        <v>113</v>
      </c>
      <c r="AE9" s="70"/>
      <c r="AF9" s="70"/>
      <c r="AG9" s="77" t="s">
        <v>114</v>
      </c>
      <c r="AH9" s="70"/>
      <c r="AI9" s="70"/>
    </row>
    <row r="10" spans="2:35" ht="42.75" customHeight="1" thickBot="1" x14ac:dyDescent="0.25">
      <c r="B10" s="79"/>
      <c r="C10" s="8" t="s">
        <v>115</v>
      </c>
      <c r="D10" s="8" t="s">
        <v>50</v>
      </c>
      <c r="E10" s="8" t="s">
        <v>51</v>
      </c>
      <c r="F10" s="8" t="s">
        <v>116</v>
      </c>
      <c r="G10" s="8" t="s">
        <v>50</v>
      </c>
      <c r="H10" s="8" t="s">
        <v>51</v>
      </c>
      <c r="I10" s="8" t="s">
        <v>116</v>
      </c>
      <c r="J10" s="8" t="s">
        <v>50</v>
      </c>
      <c r="K10" s="8" t="s">
        <v>51</v>
      </c>
      <c r="L10" s="8" t="s">
        <v>116</v>
      </c>
      <c r="M10" s="8" t="s">
        <v>50</v>
      </c>
      <c r="N10" s="8" t="s">
        <v>51</v>
      </c>
      <c r="O10" s="8" t="s">
        <v>116</v>
      </c>
      <c r="P10" s="8" t="s">
        <v>50</v>
      </c>
      <c r="Q10" s="8" t="s">
        <v>51</v>
      </c>
      <c r="R10" s="8" t="s">
        <v>116</v>
      </c>
      <c r="S10" s="8" t="s">
        <v>50</v>
      </c>
      <c r="T10" s="8" t="s">
        <v>51</v>
      </c>
      <c r="U10" s="8" t="s">
        <v>116</v>
      </c>
      <c r="V10" s="8" t="s">
        <v>50</v>
      </c>
      <c r="W10" s="8" t="s">
        <v>51</v>
      </c>
      <c r="X10" s="8" t="s">
        <v>116</v>
      </c>
      <c r="Y10" s="8" t="s">
        <v>50</v>
      </c>
      <c r="Z10" s="8" t="s">
        <v>51</v>
      </c>
      <c r="AA10" s="8" t="s">
        <v>116</v>
      </c>
      <c r="AB10" s="8" t="s">
        <v>50</v>
      </c>
      <c r="AC10" s="8" t="s">
        <v>51</v>
      </c>
      <c r="AD10" s="8" t="s">
        <v>116</v>
      </c>
      <c r="AE10" s="8" t="s">
        <v>50</v>
      </c>
      <c r="AF10" s="8" t="s">
        <v>51</v>
      </c>
      <c r="AG10" s="8" t="s">
        <v>116</v>
      </c>
      <c r="AH10" s="8" t="s">
        <v>50</v>
      </c>
      <c r="AI10" s="8" t="s">
        <v>51</v>
      </c>
    </row>
    <row r="11" spans="2:35" ht="20.100000000000001" customHeight="1" thickBot="1" x14ac:dyDescent="0.25">
      <c r="B11" s="3" t="s">
        <v>22</v>
      </c>
      <c r="C11" s="19">
        <v>408</v>
      </c>
      <c r="D11" s="19">
        <v>402</v>
      </c>
      <c r="E11" s="19">
        <v>101</v>
      </c>
      <c r="F11" s="19">
        <v>408</v>
      </c>
      <c r="G11" s="19">
        <v>395</v>
      </c>
      <c r="H11" s="19">
        <v>98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7</v>
      </c>
      <c r="Q11" s="19">
        <v>3</v>
      </c>
      <c r="R11" s="19">
        <v>0</v>
      </c>
      <c r="S11" s="19">
        <v>0</v>
      </c>
      <c r="T11" s="19">
        <v>0</v>
      </c>
      <c r="U11" s="19">
        <v>58</v>
      </c>
      <c r="V11" s="19">
        <v>59</v>
      </c>
      <c r="W11" s="19">
        <v>15</v>
      </c>
      <c r="X11" s="19">
        <v>58</v>
      </c>
      <c r="Y11" s="19">
        <v>59</v>
      </c>
      <c r="Z11" s="19">
        <v>15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</row>
    <row r="12" spans="2:35" ht="20.100000000000001" customHeight="1" thickBot="1" x14ac:dyDescent="0.25">
      <c r="B12" s="4" t="s">
        <v>23</v>
      </c>
      <c r="C12" s="20">
        <v>153</v>
      </c>
      <c r="D12" s="20">
        <v>142</v>
      </c>
      <c r="E12" s="20">
        <v>24</v>
      </c>
      <c r="F12" s="20">
        <v>153</v>
      </c>
      <c r="G12" s="20">
        <v>142</v>
      </c>
      <c r="H12" s="20">
        <v>24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13</v>
      </c>
      <c r="V12" s="20">
        <v>13</v>
      </c>
      <c r="W12" s="20">
        <v>6</v>
      </c>
      <c r="X12" s="20">
        <v>13</v>
      </c>
      <c r="Y12" s="20">
        <v>13</v>
      </c>
      <c r="Z12" s="20">
        <v>6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</row>
    <row r="13" spans="2:35" ht="20.100000000000001" customHeight="1" thickBot="1" x14ac:dyDescent="0.25">
      <c r="B13" s="4" t="s">
        <v>24</v>
      </c>
      <c r="C13" s="20">
        <v>61</v>
      </c>
      <c r="D13" s="20">
        <v>69</v>
      </c>
      <c r="E13" s="20">
        <v>10</v>
      </c>
      <c r="F13" s="20">
        <v>61</v>
      </c>
      <c r="G13" s="20">
        <v>69</v>
      </c>
      <c r="H13" s="20">
        <v>10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9</v>
      </c>
      <c r="V13" s="20">
        <v>9</v>
      </c>
      <c r="W13" s="20">
        <v>2</v>
      </c>
      <c r="X13" s="20">
        <v>9</v>
      </c>
      <c r="Y13" s="20">
        <v>9</v>
      </c>
      <c r="Z13" s="20">
        <v>2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</row>
    <row r="14" spans="2:35" ht="20.100000000000001" customHeight="1" thickBot="1" x14ac:dyDescent="0.25">
      <c r="B14" s="4" t="s">
        <v>25</v>
      </c>
      <c r="C14" s="20">
        <v>89</v>
      </c>
      <c r="D14" s="20">
        <v>84</v>
      </c>
      <c r="E14" s="20">
        <v>22</v>
      </c>
      <c r="F14" s="20">
        <v>89</v>
      </c>
      <c r="G14" s="20">
        <v>84</v>
      </c>
      <c r="H14" s="20">
        <v>22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39</v>
      </c>
      <c r="V14" s="20">
        <v>42</v>
      </c>
      <c r="W14" s="20">
        <v>10</v>
      </c>
      <c r="X14" s="20">
        <v>39</v>
      </c>
      <c r="Y14" s="20">
        <v>42</v>
      </c>
      <c r="Z14" s="20">
        <v>10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</row>
    <row r="15" spans="2:35" ht="20.100000000000001" customHeight="1" thickBot="1" x14ac:dyDescent="0.25">
      <c r="B15" s="4" t="s">
        <v>26</v>
      </c>
      <c r="C15" s="20">
        <v>122</v>
      </c>
      <c r="D15" s="20">
        <v>148</v>
      </c>
      <c r="E15" s="20">
        <v>16</v>
      </c>
      <c r="F15" s="20">
        <v>122</v>
      </c>
      <c r="G15" s="20">
        <v>148</v>
      </c>
      <c r="H15" s="20">
        <v>16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33</v>
      </c>
      <c r="V15" s="20">
        <v>44</v>
      </c>
      <c r="W15" s="20">
        <v>5</v>
      </c>
      <c r="X15" s="20">
        <v>33</v>
      </c>
      <c r="Y15" s="20">
        <v>44</v>
      </c>
      <c r="Z15" s="20">
        <v>5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</row>
    <row r="16" spans="2:35" ht="20.100000000000001" customHeight="1" thickBot="1" x14ac:dyDescent="0.25">
      <c r="B16" s="4" t="s">
        <v>27</v>
      </c>
      <c r="C16" s="20">
        <v>35</v>
      </c>
      <c r="D16" s="20">
        <v>27</v>
      </c>
      <c r="E16" s="20">
        <v>19</v>
      </c>
      <c r="F16" s="20">
        <v>35</v>
      </c>
      <c r="G16" s="20">
        <v>27</v>
      </c>
      <c r="H16" s="20">
        <v>19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4</v>
      </c>
      <c r="V16" s="20">
        <v>3</v>
      </c>
      <c r="W16" s="20">
        <v>4</v>
      </c>
      <c r="X16" s="20">
        <v>4</v>
      </c>
      <c r="Y16" s="20">
        <v>3</v>
      </c>
      <c r="Z16" s="20">
        <v>4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</row>
    <row r="17" spans="2:35" ht="20.100000000000001" customHeight="1" thickBot="1" x14ac:dyDescent="0.25">
      <c r="B17" s="4" t="s">
        <v>28</v>
      </c>
      <c r="C17" s="20">
        <v>152</v>
      </c>
      <c r="D17" s="20">
        <v>159</v>
      </c>
      <c r="E17" s="20">
        <v>50</v>
      </c>
      <c r="F17" s="20">
        <v>152</v>
      </c>
      <c r="G17" s="20">
        <v>159</v>
      </c>
      <c r="H17" s="20">
        <v>50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23</v>
      </c>
      <c r="V17" s="20">
        <v>24</v>
      </c>
      <c r="W17" s="20">
        <v>10</v>
      </c>
      <c r="X17" s="20">
        <v>23</v>
      </c>
      <c r="Y17" s="20">
        <v>24</v>
      </c>
      <c r="Z17" s="20">
        <v>10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</row>
    <row r="18" spans="2:35" ht="20.100000000000001" customHeight="1" thickBot="1" x14ac:dyDescent="0.25">
      <c r="B18" s="4" t="s">
        <v>29</v>
      </c>
      <c r="C18" s="20">
        <v>84</v>
      </c>
      <c r="D18" s="20">
        <v>76</v>
      </c>
      <c r="E18" s="20">
        <v>35</v>
      </c>
      <c r="F18" s="20">
        <v>84</v>
      </c>
      <c r="G18" s="20">
        <v>76</v>
      </c>
      <c r="H18" s="20">
        <v>34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1</v>
      </c>
      <c r="U18" s="20">
        <v>17</v>
      </c>
      <c r="V18" s="20">
        <v>18</v>
      </c>
      <c r="W18" s="20">
        <v>11</v>
      </c>
      <c r="X18" s="20">
        <v>17</v>
      </c>
      <c r="Y18" s="20">
        <v>18</v>
      </c>
      <c r="Z18" s="20">
        <v>11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</row>
    <row r="19" spans="2:35" ht="20.100000000000001" customHeight="1" thickBot="1" x14ac:dyDescent="0.25">
      <c r="B19" s="4" t="s">
        <v>30</v>
      </c>
      <c r="C19" s="20">
        <v>645</v>
      </c>
      <c r="D19" s="20">
        <v>625</v>
      </c>
      <c r="E19" s="20">
        <v>136</v>
      </c>
      <c r="F19" s="20">
        <v>622</v>
      </c>
      <c r="G19" s="20">
        <v>605</v>
      </c>
      <c r="H19" s="20">
        <v>127</v>
      </c>
      <c r="I19" s="20">
        <v>23</v>
      </c>
      <c r="J19" s="20">
        <v>19</v>
      </c>
      <c r="K19" s="20">
        <v>9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1</v>
      </c>
      <c r="T19" s="20">
        <v>0</v>
      </c>
      <c r="U19" s="20">
        <v>134</v>
      </c>
      <c r="V19" s="20">
        <v>131</v>
      </c>
      <c r="W19" s="20">
        <v>14</v>
      </c>
      <c r="X19" s="20">
        <v>134</v>
      </c>
      <c r="Y19" s="20">
        <v>131</v>
      </c>
      <c r="Z19" s="20">
        <v>14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</row>
    <row r="20" spans="2:35" ht="20.100000000000001" customHeight="1" thickBot="1" x14ac:dyDescent="0.25">
      <c r="B20" s="4" t="s">
        <v>31</v>
      </c>
      <c r="C20" s="20">
        <v>323</v>
      </c>
      <c r="D20" s="20">
        <v>322</v>
      </c>
      <c r="E20" s="20">
        <v>58</v>
      </c>
      <c r="F20" s="20">
        <v>316</v>
      </c>
      <c r="G20" s="20">
        <v>316</v>
      </c>
      <c r="H20" s="20">
        <v>57</v>
      </c>
      <c r="I20" s="20">
        <v>7</v>
      </c>
      <c r="J20" s="20">
        <v>6</v>
      </c>
      <c r="K20" s="20">
        <v>1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61</v>
      </c>
      <c r="V20" s="20">
        <v>56</v>
      </c>
      <c r="W20" s="20">
        <v>13</v>
      </c>
      <c r="X20" s="20">
        <v>61</v>
      </c>
      <c r="Y20" s="20">
        <v>56</v>
      </c>
      <c r="Z20" s="20">
        <v>13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</row>
    <row r="21" spans="2:35" ht="20.100000000000001" customHeight="1" thickBot="1" x14ac:dyDescent="0.25">
      <c r="B21" s="4" t="s">
        <v>32</v>
      </c>
      <c r="C21" s="20">
        <v>33</v>
      </c>
      <c r="D21" s="20">
        <v>33</v>
      </c>
      <c r="E21" s="20">
        <v>7</v>
      </c>
      <c r="F21" s="20">
        <v>33</v>
      </c>
      <c r="G21" s="20">
        <v>33</v>
      </c>
      <c r="H21" s="20">
        <v>7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7</v>
      </c>
      <c r="V21" s="20">
        <v>7</v>
      </c>
      <c r="W21" s="20">
        <v>0</v>
      </c>
      <c r="X21" s="20">
        <v>7</v>
      </c>
      <c r="Y21" s="20">
        <v>7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</row>
    <row r="22" spans="2:35" ht="20.100000000000001" customHeight="1" thickBot="1" x14ac:dyDescent="0.25">
      <c r="B22" s="4" t="s">
        <v>33</v>
      </c>
      <c r="C22" s="20">
        <v>131</v>
      </c>
      <c r="D22" s="20">
        <v>133</v>
      </c>
      <c r="E22" s="20">
        <v>21</v>
      </c>
      <c r="F22" s="20">
        <v>131</v>
      </c>
      <c r="G22" s="20">
        <v>133</v>
      </c>
      <c r="H22" s="20">
        <v>20</v>
      </c>
      <c r="I22" s="20">
        <v>0</v>
      </c>
      <c r="J22" s="20">
        <v>0</v>
      </c>
      <c r="K22" s="20">
        <v>1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20</v>
      </c>
      <c r="V22" s="20">
        <v>21</v>
      </c>
      <c r="W22" s="20">
        <v>1</v>
      </c>
      <c r="X22" s="20">
        <v>20</v>
      </c>
      <c r="Y22" s="20">
        <v>21</v>
      </c>
      <c r="Z22" s="20">
        <v>1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</row>
    <row r="23" spans="2:35" ht="20.100000000000001" customHeight="1" thickBot="1" x14ac:dyDescent="0.25">
      <c r="B23" s="4" t="s">
        <v>34</v>
      </c>
      <c r="C23" s="20">
        <v>410</v>
      </c>
      <c r="D23" s="20">
        <v>426</v>
      </c>
      <c r="E23" s="20">
        <v>116</v>
      </c>
      <c r="F23" s="20">
        <v>410</v>
      </c>
      <c r="G23" s="20">
        <v>426</v>
      </c>
      <c r="H23" s="20">
        <v>113</v>
      </c>
      <c r="I23" s="20">
        <v>0</v>
      </c>
      <c r="J23" s="20">
        <v>0</v>
      </c>
      <c r="K23" s="20">
        <v>3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53</v>
      </c>
      <c r="V23" s="20">
        <v>49</v>
      </c>
      <c r="W23" s="20">
        <v>20</v>
      </c>
      <c r="X23" s="20">
        <v>53</v>
      </c>
      <c r="Y23" s="20">
        <v>49</v>
      </c>
      <c r="Z23" s="20">
        <v>20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</row>
    <row r="24" spans="2:35" ht="20.100000000000001" customHeight="1" thickBot="1" x14ac:dyDescent="0.25">
      <c r="B24" s="4" t="s">
        <v>35</v>
      </c>
      <c r="C24" s="20">
        <v>81</v>
      </c>
      <c r="D24" s="20">
        <v>82</v>
      </c>
      <c r="E24" s="20">
        <v>15</v>
      </c>
      <c r="F24" s="20">
        <v>81</v>
      </c>
      <c r="G24" s="20">
        <v>82</v>
      </c>
      <c r="H24" s="20">
        <v>15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3</v>
      </c>
      <c r="V24" s="20">
        <v>4</v>
      </c>
      <c r="W24" s="20">
        <v>2</v>
      </c>
      <c r="X24" s="20">
        <v>3</v>
      </c>
      <c r="Y24" s="20">
        <v>4</v>
      </c>
      <c r="Z24" s="20">
        <v>2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</row>
    <row r="25" spans="2:35" ht="20.100000000000001" customHeight="1" thickBot="1" x14ac:dyDescent="0.25">
      <c r="B25" s="4" t="s">
        <v>36</v>
      </c>
      <c r="C25" s="20">
        <v>50</v>
      </c>
      <c r="D25" s="20">
        <v>62</v>
      </c>
      <c r="E25" s="20">
        <v>25</v>
      </c>
      <c r="F25" s="20">
        <v>50</v>
      </c>
      <c r="G25" s="20">
        <v>62</v>
      </c>
      <c r="H25" s="20">
        <v>25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7</v>
      </c>
      <c r="V25" s="20">
        <v>2</v>
      </c>
      <c r="W25" s="20">
        <v>6</v>
      </c>
      <c r="X25" s="20">
        <v>7</v>
      </c>
      <c r="Y25" s="20">
        <v>2</v>
      </c>
      <c r="Z25" s="20">
        <v>6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</row>
    <row r="26" spans="2:35" ht="20.100000000000001" customHeight="1" thickBot="1" x14ac:dyDescent="0.25">
      <c r="B26" s="5" t="s">
        <v>37</v>
      </c>
      <c r="C26" s="20">
        <v>98</v>
      </c>
      <c r="D26" s="20">
        <v>91</v>
      </c>
      <c r="E26" s="20">
        <v>41</v>
      </c>
      <c r="F26" s="20">
        <v>98</v>
      </c>
      <c r="G26" s="20">
        <v>91</v>
      </c>
      <c r="H26" s="20">
        <v>37</v>
      </c>
      <c r="I26" s="20">
        <v>0</v>
      </c>
      <c r="J26" s="20">
        <v>0</v>
      </c>
      <c r="K26" s="20">
        <v>4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13</v>
      </c>
      <c r="V26" s="20">
        <v>12</v>
      </c>
      <c r="W26" s="20">
        <v>6</v>
      </c>
      <c r="X26" s="20">
        <v>13</v>
      </c>
      <c r="Y26" s="20">
        <v>12</v>
      </c>
      <c r="Z26" s="20">
        <v>6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</row>
    <row r="27" spans="2:35" ht="20.100000000000001" customHeight="1" thickBot="1" x14ac:dyDescent="0.25">
      <c r="B27" s="6" t="s">
        <v>38</v>
      </c>
      <c r="C27" s="21">
        <v>17</v>
      </c>
      <c r="D27" s="21">
        <v>21</v>
      </c>
      <c r="E27" s="21">
        <v>11</v>
      </c>
      <c r="F27" s="21">
        <v>17</v>
      </c>
      <c r="G27" s="21">
        <v>21</v>
      </c>
      <c r="H27" s="21">
        <v>11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1</v>
      </c>
      <c r="V27" s="21">
        <v>2</v>
      </c>
      <c r="W27" s="21">
        <v>0</v>
      </c>
      <c r="X27" s="21">
        <v>1</v>
      </c>
      <c r="Y27" s="21">
        <v>2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</row>
    <row r="28" spans="2:35" ht="20.100000000000001" customHeight="1" thickBot="1" x14ac:dyDescent="0.25">
      <c r="B28" s="7" t="s">
        <v>39</v>
      </c>
      <c r="C28" s="9">
        <f>SUM(C11:C27)</f>
        <v>2892</v>
      </c>
      <c r="D28" s="9">
        <f t="shared" ref="D28:AI28" si="0">SUM(D11:D27)</f>
        <v>2902</v>
      </c>
      <c r="E28" s="9">
        <f t="shared" si="0"/>
        <v>707</v>
      </c>
      <c r="F28" s="9">
        <f t="shared" si="0"/>
        <v>2862</v>
      </c>
      <c r="G28" s="9">
        <f t="shared" si="0"/>
        <v>2869</v>
      </c>
      <c r="H28" s="9">
        <f t="shared" si="0"/>
        <v>685</v>
      </c>
      <c r="I28" s="9">
        <f t="shared" si="0"/>
        <v>30</v>
      </c>
      <c r="J28" s="9">
        <f t="shared" si="0"/>
        <v>25</v>
      </c>
      <c r="K28" s="9">
        <f t="shared" si="0"/>
        <v>18</v>
      </c>
      <c r="L28" s="9">
        <f t="shared" si="0"/>
        <v>0</v>
      </c>
      <c r="M28" s="9">
        <f t="shared" si="0"/>
        <v>0</v>
      </c>
      <c r="N28" s="9">
        <f t="shared" si="0"/>
        <v>0</v>
      </c>
      <c r="O28" s="9">
        <f t="shared" si="0"/>
        <v>0</v>
      </c>
      <c r="P28" s="9">
        <f t="shared" si="0"/>
        <v>7</v>
      </c>
      <c r="Q28" s="9">
        <f t="shared" si="0"/>
        <v>3</v>
      </c>
      <c r="R28" s="9">
        <f t="shared" si="0"/>
        <v>0</v>
      </c>
      <c r="S28" s="9">
        <f t="shared" si="0"/>
        <v>1</v>
      </c>
      <c r="T28" s="9">
        <f t="shared" si="0"/>
        <v>1</v>
      </c>
      <c r="U28" s="9">
        <f t="shared" si="0"/>
        <v>495</v>
      </c>
      <c r="V28" s="9">
        <f t="shared" si="0"/>
        <v>496</v>
      </c>
      <c r="W28" s="9">
        <f t="shared" si="0"/>
        <v>125</v>
      </c>
      <c r="X28" s="9">
        <f t="shared" si="0"/>
        <v>495</v>
      </c>
      <c r="Y28" s="9">
        <f t="shared" si="0"/>
        <v>496</v>
      </c>
      <c r="Z28" s="9">
        <f t="shared" si="0"/>
        <v>125</v>
      </c>
      <c r="AA28" s="9">
        <f t="shared" si="0"/>
        <v>0</v>
      </c>
      <c r="AB28" s="9">
        <f t="shared" si="0"/>
        <v>0</v>
      </c>
      <c r="AC28" s="9">
        <f t="shared" si="0"/>
        <v>0</v>
      </c>
      <c r="AD28" s="9">
        <f t="shared" si="0"/>
        <v>0</v>
      </c>
      <c r="AE28" s="9">
        <f t="shared" si="0"/>
        <v>0</v>
      </c>
      <c r="AF28" s="9">
        <f t="shared" si="0"/>
        <v>0</v>
      </c>
      <c r="AG28" s="9">
        <f t="shared" si="0"/>
        <v>0</v>
      </c>
      <c r="AH28" s="9">
        <f t="shared" si="0"/>
        <v>0</v>
      </c>
      <c r="AI28" s="9">
        <f t="shared" si="0"/>
        <v>0</v>
      </c>
    </row>
    <row r="29" spans="2:35" x14ac:dyDescent="0.2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</row>
  </sheetData>
  <mergeCells count="12">
    <mergeCell ref="AG9:AI9"/>
    <mergeCell ref="C9:E9"/>
    <mergeCell ref="F9:H9"/>
    <mergeCell ref="I9:K9"/>
    <mergeCell ref="L9:N9"/>
    <mergeCell ref="O9:Q9"/>
    <mergeCell ref="R9:T9"/>
    <mergeCell ref="B9:B10"/>
    <mergeCell ref="U9:W9"/>
    <mergeCell ref="X9:Z9"/>
    <mergeCell ref="AA9:AC9"/>
    <mergeCell ref="AD9:AF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W30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2.5" bestFit="1" customWidth="1"/>
    <col min="4" max="4" width="7.5" bestFit="1" customWidth="1"/>
    <col min="5" max="5" width="8.75" bestFit="1" customWidth="1"/>
    <col min="6" max="6" width="11.625" bestFit="1" customWidth="1"/>
    <col min="7" max="7" width="12.5" bestFit="1" customWidth="1"/>
    <col min="8" max="8" width="7.5" bestFit="1" customWidth="1"/>
    <col min="9" max="9" width="8.75" bestFit="1" customWidth="1"/>
    <col min="10" max="10" width="11.625" bestFit="1" customWidth="1"/>
    <col min="11" max="11" width="12.5" bestFit="1" customWidth="1"/>
    <col min="12" max="12" width="7.5" bestFit="1" customWidth="1"/>
    <col min="13" max="13" width="8.75" bestFit="1" customWidth="1"/>
    <col min="14" max="14" width="11.625" bestFit="1" customWidth="1"/>
    <col min="15" max="15" width="12.5" bestFit="1" customWidth="1"/>
    <col min="16" max="16" width="7.5" bestFit="1" customWidth="1"/>
    <col min="17" max="17" width="8.75" bestFit="1" customWidth="1"/>
    <col min="18" max="18" width="11.625" bestFit="1" customWidth="1"/>
    <col min="19" max="19" width="17.875" bestFit="1" customWidth="1"/>
    <col min="20" max="20" width="12.875" bestFit="1" customWidth="1"/>
    <col min="21" max="22" width="12.125" bestFit="1" customWidth="1"/>
    <col min="23" max="23" width="17" bestFit="1" customWidth="1"/>
  </cols>
  <sheetData>
    <row r="9" spans="2:23" ht="44.25" customHeight="1" thickBot="1" x14ac:dyDescent="0.25">
      <c r="B9" s="10"/>
      <c r="C9" s="77" t="s">
        <v>238</v>
      </c>
      <c r="D9" s="70"/>
      <c r="E9" s="70"/>
      <c r="F9" s="78"/>
      <c r="G9" s="77" t="s">
        <v>234</v>
      </c>
      <c r="H9" s="70"/>
      <c r="I9" s="70"/>
      <c r="J9" s="84"/>
      <c r="K9" s="77" t="s">
        <v>235</v>
      </c>
      <c r="L9" s="70"/>
      <c r="M9" s="70"/>
      <c r="N9" s="84"/>
      <c r="O9" s="77" t="s">
        <v>236</v>
      </c>
      <c r="P9" s="70"/>
      <c r="Q9" s="70"/>
      <c r="R9" s="84"/>
      <c r="S9" s="77" t="s">
        <v>237</v>
      </c>
      <c r="T9" s="70"/>
      <c r="U9" s="70"/>
      <c r="V9" s="70"/>
      <c r="W9" s="70"/>
    </row>
    <row r="10" spans="2:23" ht="28.5" customHeight="1" thickBot="1" x14ac:dyDescent="0.25">
      <c r="B10" s="10"/>
      <c r="C10" s="81" t="s">
        <v>117</v>
      </c>
      <c r="D10" s="83" t="s">
        <v>118</v>
      </c>
      <c r="E10" s="83"/>
      <c r="F10" s="80" t="s">
        <v>119</v>
      </c>
      <c r="G10" s="81" t="s">
        <v>117</v>
      </c>
      <c r="H10" s="83" t="s">
        <v>118</v>
      </c>
      <c r="I10" s="83"/>
      <c r="J10" s="80" t="s">
        <v>119</v>
      </c>
      <c r="K10" s="81" t="s">
        <v>117</v>
      </c>
      <c r="L10" s="83" t="s">
        <v>118</v>
      </c>
      <c r="M10" s="83"/>
      <c r="N10" s="80" t="s">
        <v>119</v>
      </c>
      <c r="O10" s="81" t="s">
        <v>117</v>
      </c>
      <c r="P10" s="83" t="s">
        <v>118</v>
      </c>
      <c r="Q10" s="83"/>
      <c r="R10" s="80" t="s">
        <v>119</v>
      </c>
      <c r="S10" s="81" t="s">
        <v>120</v>
      </c>
      <c r="T10" s="83" t="s">
        <v>121</v>
      </c>
      <c r="U10" s="83"/>
      <c r="V10" s="80" t="s">
        <v>122</v>
      </c>
      <c r="W10" s="81" t="s">
        <v>123</v>
      </c>
    </row>
    <row r="11" spans="2:23" ht="28.5" customHeight="1" thickBot="1" x14ac:dyDescent="0.25">
      <c r="B11" s="11"/>
      <c r="C11" s="82"/>
      <c r="D11" s="24" t="s">
        <v>124</v>
      </c>
      <c r="E11" s="24" t="s">
        <v>125</v>
      </c>
      <c r="F11" s="75"/>
      <c r="G11" s="82"/>
      <c r="H11" s="24" t="s">
        <v>124</v>
      </c>
      <c r="I11" s="24" t="s">
        <v>125</v>
      </c>
      <c r="J11" s="75"/>
      <c r="K11" s="82"/>
      <c r="L11" s="24" t="s">
        <v>124</v>
      </c>
      <c r="M11" s="24" t="s">
        <v>125</v>
      </c>
      <c r="N11" s="75"/>
      <c r="O11" s="82"/>
      <c r="P11" s="24" t="s">
        <v>124</v>
      </c>
      <c r="Q11" s="24" t="s">
        <v>125</v>
      </c>
      <c r="R11" s="75"/>
      <c r="S11" s="82"/>
      <c r="T11" s="24" t="s">
        <v>126</v>
      </c>
      <c r="U11" s="24" t="s">
        <v>127</v>
      </c>
      <c r="V11" s="75"/>
      <c r="W11" s="82"/>
    </row>
    <row r="12" spans="2:23" ht="20.100000000000001" customHeight="1" thickBot="1" x14ac:dyDescent="0.25">
      <c r="B12" s="3" t="s">
        <v>22</v>
      </c>
      <c r="C12" s="19">
        <v>472</v>
      </c>
      <c r="D12" s="19">
        <v>28</v>
      </c>
      <c r="E12" s="19">
        <v>40</v>
      </c>
      <c r="F12" s="19">
        <v>540</v>
      </c>
      <c r="G12" s="19">
        <v>168</v>
      </c>
      <c r="H12" s="19">
        <v>6</v>
      </c>
      <c r="I12" s="19">
        <v>11</v>
      </c>
      <c r="J12" s="19">
        <v>185</v>
      </c>
      <c r="K12" s="19">
        <v>304</v>
      </c>
      <c r="L12" s="19">
        <v>22</v>
      </c>
      <c r="M12" s="19">
        <v>29</v>
      </c>
      <c r="N12" s="19">
        <v>355</v>
      </c>
      <c r="O12" s="19">
        <v>0</v>
      </c>
      <c r="P12" s="19">
        <v>0</v>
      </c>
      <c r="Q12" s="19">
        <v>0</v>
      </c>
      <c r="R12" s="19">
        <v>0</v>
      </c>
      <c r="S12" s="19">
        <v>644</v>
      </c>
      <c r="T12" s="19">
        <v>141</v>
      </c>
      <c r="U12" s="19">
        <v>63</v>
      </c>
      <c r="V12" s="19">
        <v>51</v>
      </c>
      <c r="W12" s="19">
        <v>899</v>
      </c>
    </row>
    <row r="13" spans="2:23" ht="20.100000000000001" customHeight="1" thickBot="1" x14ac:dyDescent="0.25">
      <c r="B13" s="4" t="s">
        <v>23</v>
      </c>
      <c r="C13" s="20">
        <v>60</v>
      </c>
      <c r="D13" s="20">
        <v>3</v>
      </c>
      <c r="E13" s="20">
        <v>3</v>
      </c>
      <c r="F13" s="20">
        <v>66</v>
      </c>
      <c r="G13" s="20">
        <v>24</v>
      </c>
      <c r="H13" s="20">
        <v>0</v>
      </c>
      <c r="I13" s="20">
        <v>0</v>
      </c>
      <c r="J13" s="20">
        <v>24</v>
      </c>
      <c r="K13" s="20">
        <v>36</v>
      </c>
      <c r="L13" s="20">
        <v>3</v>
      </c>
      <c r="M13" s="20">
        <v>3</v>
      </c>
      <c r="N13" s="20">
        <v>42</v>
      </c>
      <c r="O13" s="20">
        <v>0</v>
      </c>
      <c r="P13" s="20">
        <v>0</v>
      </c>
      <c r="Q13" s="20">
        <v>0</v>
      </c>
      <c r="R13" s="20">
        <v>0</v>
      </c>
      <c r="S13" s="20">
        <v>94</v>
      </c>
      <c r="T13" s="20">
        <v>4</v>
      </c>
      <c r="U13" s="20">
        <v>18</v>
      </c>
      <c r="V13" s="20">
        <v>2</v>
      </c>
      <c r="W13" s="20">
        <v>118</v>
      </c>
    </row>
    <row r="14" spans="2:23" ht="20.100000000000001" customHeight="1" thickBot="1" x14ac:dyDescent="0.25">
      <c r="B14" s="4" t="s">
        <v>24</v>
      </c>
      <c r="C14" s="20">
        <v>36</v>
      </c>
      <c r="D14" s="20">
        <v>0</v>
      </c>
      <c r="E14" s="20">
        <v>1</v>
      </c>
      <c r="F14" s="20">
        <v>37</v>
      </c>
      <c r="G14" s="20">
        <v>22</v>
      </c>
      <c r="H14" s="20">
        <v>0</v>
      </c>
      <c r="I14" s="20">
        <v>1</v>
      </c>
      <c r="J14" s="20">
        <v>23</v>
      </c>
      <c r="K14" s="20">
        <v>14</v>
      </c>
      <c r="L14" s="20">
        <v>0</v>
      </c>
      <c r="M14" s="20">
        <v>0</v>
      </c>
      <c r="N14" s="20">
        <v>14</v>
      </c>
      <c r="O14" s="20">
        <v>0</v>
      </c>
      <c r="P14" s="20">
        <v>0</v>
      </c>
      <c r="Q14" s="20">
        <v>0</v>
      </c>
      <c r="R14" s="20">
        <v>0</v>
      </c>
      <c r="S14" s="20">
        <v>88</v>
      </c>
      <c r="T14" s="20">
        <v>8</v>
      </c>
      <c r="U14" s="20">
        <v>0</v>
      </c>
      <c r="V14" s="20">
        <v>27</v>
      </c>
      <c r="W14" s="20">
        <v>123</v>
      </c>
    </row>
    <row r="15" spans="2:23" ht="20.100000000000001" customHeight="1" thickBot="1" x14ac:dyDescent="0.25">
      <c r="B15" s="4" t="s">
        <v>25</v>
      </c>
      <c r="C15" s="20">
        <v>59</v>
      </c>
      <c r="D15" s="20">
        <v>2</v>
      </c>
      <c r="E15" s="20">
        <v>8</v>
      </c>
      <c r="F15" s="20">
        <v>69</v>
      </c>
      <c r="G15" s="20">
        <v>25</v>
      </c>
      <c r="H15" s="20">
        <v>0</v>
      </c>
      <c r="I15" s="20">
        <v>0</v>
      </c>
      <c r="J15" s="20">
        <v>25</v>
      </c>
      <c r="K15" s="20">
        <v>34</v>
      </c>
      <c r="L15" s="20">
        <v>2</v>
      </c>
      <c r="M15" s="20">
        <v>8</v>
      </c>
      <c r="N15" s="20">
        <v>44</v>
      </c>
      <c r="O15" s="20">
        <v>0</v>
      </c>
      <c r="P15" s="20">
        <v>0</v>
      </c>
      <c r="Q15" s="20">
        <v>0</v>
      </c>
      <c r="R15" s="20">
        <v>0</v>
      </c>
      <c r="S15" s="20">
        <v>112</v>
      </c>
      <c r="T15" s="20">
        <v>24</v>
      </c>
      <c r="U15" s="20">
        <v>59</v>
      </c>
      <c r="V15" s="20">
        <v>1</v>
      </c>
      <c r="W15" s="20">
        <v>196</v>
      </c>
    </row>
    <row r="16" spans="2:23" ht="20.100000000000001" customHeight="1" thickBot="1" x14ac:dyDescent="0.25">
      <c r="B16" s="4" t="s">
        <v>26</v>
      </c>
      <c r="C16" s="20">
        <v>245</v>
      </c>
      <c r="D16" s="20">
        <v>3</v>
      </c>
      <c r="E16" s="20">
        <v>36</v>
      </c>
      <c r="F16" s="20">
        <v>284</v>
      </c>
      <c r="G16" s="20">
        <v>159</v>
      </c>
      <c r="H16" s="20">
        <v>2</v>
      </c>
      <c r="I16" s="20">
        <v>11</v>
      </c>
      <c r="J16" s="20">
        <v>172</v>
      </c>
      <c r="K16" s="20">
        <v>86</v>
      </c>
      <c r="L16" s="20">
        <v>1</v>
      </c>
      <c r="M16" s="20">
        <v>25</v>
      </c>
      <c r="N16" s="20">
        <v>112</v>
      </c>
      <c r="O16" s="20">
        <v>0</v>
      </c>
      <c r="P16" s="20">
        <v>0</v>
      </c>
      <c r="Q16" s="20">
        <v>0</v>
      </c>
      <c r="R16" s="20">
        <v>0</v>
      </c>
      <c r="S16" s="20">
        <v>215</v>
      </c>
      <c r="T16" s="20">
        <v>42</v>
      </c>
      <c r="U16" s="20">
        <v>37</v>
      </c>
      <c r="V16" s="20">
        <v>33</v>
      </c>
      <c r="W16" s="20">
        <v>327</v>
      </c>
    </row>
    <row r="17" spans="2:23" ht="20.100000000000001" customHeight="1" thickBot="1" x14ac:dyDescent="0.25">
      <c r="B17" s="4" t="s">
        <v>27</v>
      </c>
      <c r="C17" s="20">
        <v>15</v>
      </c>
      <c r="D17" s="20">
        <v>0</v>
      </c>
      <c r="E17" s="20">
        <v>3</v>
      </c>
      <c r="F17" s="20">
        <v>18</v>
      </c>
      <c r="G17" s="20">
        <v>5</v>
      </c>
      <c r="H17" s="20">
        <v>0</v>
      </c>
      <c r="I17" s="20">
        <v>0</v>
      </c>
      <c r="J17" s="20">
        <v>5</v>
      </c>
      <c r="K17" s="20">
        <v>10</v>
      </c>
      <c r="L17" s="20">
        <v>0</v>
      </c>
      <c r="M17" s="20">
        <v>3</v>
      </c>
      <c r="N17" s="20">
        <v>13</v>
      </c>
      <c r="O17" s="20">
        <v>0</v>
      </c>
      <c r="P17" s="20">
        <v>0</v>
      </c>
      <c r="Q17" s="20">
        <v>0</v>
      </c>
      <c r="R17" s="20">
        <v>0</v>
      </c>
      <c r="S17" s="20">
        <v>26</v>
      </c>
      <c r="T17" s="20">
        <v>4</v>
      </c>
      <c r="U17" s="20">
        <v>5</v>
      </c>
      <c r="V17" s="20">
        <v>4</v>
      </c>
      <c r="W17" s="20">
        <v>39</v>
      </c>
    </row>
    <row r="18" spans="2:23" ht="20.100000000000001" customHeight="1" thickBot="1" x14ac:dyDescent="0.25">
      <c r="B18" s="4" t="s">
        <v>28</v>
      </c>
      <c r="C18" s="20">
        <v>66</v>
      </c>
      <c r="D18" s="20">
        <v>2</v>
      </c>
      <c r="E18" s="20">
        <v>3</v>
      </c>
      <c r="F18" s="20">
        <v>71</v>
      </c>
      <c r="G18" s="20">
        <v>22</v>
      </c>
      <c r="H18" s="20">
        <v>0</v>
      </c>
      <c r="I18" s="20">
        <v>0</v>
      </c>
      <c r="J18" s="20">
        <v>22</v>
      </c>
      <c r="K18" s="20">
        <v>41</v>
      </c>
      <c r="L18" s="20">
        <v>2</v>
      </c>
      <c r="M18" s="20">
        <v>3</v>
      </c>
      <c r="N18" s="20">
        <v>46</v>
      </c>
      <c r="O18" s="20">
        <v>3</v>
      </c>
      <c r="P18" s="20">
        <v>0</v>
      </c>
      <c r="Q18" s="20">
        <v>0</v>
      </c>
      <c r="R18" s="20">
        <v>3</v>
      </c>
      <c r="S18" s="20">
        <v>122</v>
      </c>
      <c r="T18" s="20">
        <v>23</v>
      </c>
      <c r="U18" s="20">
        <v>4</v>
      </c>
      <c r="V18" s="20">
        <v>1</v>
      </c>
      <c r="W18" s="20">
        <v>150</v>
      </c>
    </row>
    <row r="19" spans="2:23" ht="20.100000000000001" customHeight="1" thickBot="1" x14ac:dyDescent="0.25">
      <c r="B19" s="4" t="s">
        <v>29</v>
      </c>
      <c r="C19" s="20">
        <v>56</v>
      </c>
      <c r="D19" s="20">
        <v>5</v>
      </c>
      <c r="E19" s="20">
        <v>1</v>
      </c>
      <c r="F19" s="20">
        <v>62</v>
      </c>
      <c r="G19" s="20">
        <v>11</v>
      </c>
      <c r="H19" s="20">
        <v>0</v>
      </c>
      <c r="I19" s="20">
        <v>0</v>
      </c>
      <c r="J19" s="20">
        <v>11</v>
      </c>
      <c r="K19" s="20">
        <v>45</v>
      </c>
      <c r="L19" s="20">
        <v>5</v>
      </c>
      <c r="M19" s="20">
        <v>1</v>
      </c>
      <c r="N19" s="20">
        <v>51</v>
      </c>
      <c r="O19" s="20">
        <v>0</v>
      </c>
      <c r="P19" s="20">
        <v>0</v>
      </c>
      <c r="Q19" s="20">
        <v>0</v>
      </c>
      <c r="R19" s="20">
        <v>0</v>
      </c>
      <c r="S19" s="20">
        <v>159</v>
      </c>
      <c r="T19" s="20">
        <v>17</v>
      </c>
      <c r="U19" s="20">
        <v>11</v>
      </c>
      <c r="V19" s="20">
        <v>14</v>
      </c>
      <c r="W19" s="20">
        <v>201</v>
      </c>
    </row>
    <row r="20" spans="2:23" ht="20.100000000000001" customHeight="1" thickBot="1" x14ac:dyDescent="0.25">
      <c r="B20" s="4" t="s">
        <v>30</v>
      </c>
      <c r="C20" s="20">
        <v>156</v>
      </c>
      <c r="D20" s="20">
        <v>8</v>
      </c>
      <c r="E20" s="20">
        <v>10</v>
      </c>
      <c r="F20" s="20">
        <v>174</v>
      </c>
      <c r="G20" s="20">
        <v>45</v>
      </c>
      <c r="H20" s="20">
        <v>0</v>
      </c>
      <c r="I20" s="20">
        <v>1</v>
      </c>
      <c r="J20" s="20">
        <v>46</v>
      </c>
      <c r="K20" s="20">
        <v>111</v>
      </c>
      <c r="L20" s="20">
        <v>8</v>
      </c>
      <c r="M20" s="20">
        <v>9</v>
      </c>
      <c r="N20" s="20">
        <v>128</v>
      </c>
      <c r="O20" s="20">
        <v>0</v>
      </c>
      <c r="P20" s="20">
        <v>0</v>
      </c>
      <c r="Q20" s="20">
        <v>0</v>
      </c>
      <c r="R20" s="20">
        <v>0</v>
      </c>
      <c r="S20" s="20">
        <v>572</v>
      </c>
      <c r="T20" s="20">
        <v>129</v>
      </c>
      <c r="U20" s="20">
        <v>82</v>
      </c>
      <c r="V20" s="20">
        <v>66</v>
      </c>
      <c r="W20" s="20">
        <v>849</v>
      </c>
    </row>
    <row r="21" spans="2:23" ht="20.100000000000001" customHeight="1" thickBot="1" x14ac:dyDescent="0.25">
      <c r="B21" s="4" t="s">
        <v>31</v>
      </c>
      <c r="C21" s="20">
        <v>360</v>
      </c>
      <c r="D21" s="20">
        <v>27</v>
      </c>
      <c r="E21" s="20">
        <v>36</v>
      </c>
      <c r="F21" s="20">
        <v>423</v>
      </c>
      <c r="G21" s="20">
        <v>39</v>
      </c>
      <c r="H21" s="20">
        <v>0</v>
      </c>
      <c r="I21" s="20">
        <v>2</v>
      </c>
      <c r="J21" s="20">
        <v>41</v>
      </c>
      <c r="K21" s="20">
        <v>321</v>
      </c>
      <c r="L21" s="20">
        <v>27</v>
      </c>
      <c r="M21" s="20">
        <v>34</v>
      </c>
      <c r="N21" s="20">
        <v>382</v>
      </c>
      <c r="O21" s="20">
        <v>0</v>
      </c>
      <c r="P21" s="20">
        <v>0</v>
      </c>
      <c r="Q21" s="20">
        <v>0</v>
      </c>
      <c r="R21" s="20">
        <v>0</v>
      </c>
      <c r="S21" s="20">
        <v>530</v>
      </c>
      <c r="T21" s="20">
        <v>90</v>
      </c>
      <c r="U21" s="20">
        <v>58</v>
      </c>
      <c r="V21" s="20">
        <v>48</v>
      </c>
      <c r="W21" s="20">
        <v>726</v>
      </c>
    </row>
    <row r="22" spans="2:23" ht="20.100000000000001" customHeight="1" thickBot="1" x14ac:dyDescent="0.25">
      <c r="B22" s="4" t="s">
        <v>32</v>
      </c>
      <c r="C22" s="20">
        <v>35</v>
      </c>
      <c r="D22" s="20">
        <v>2</v>
      </c>
      <c r="E22" s="20">
        <v>5</v>
      </c>
      <c r="F22" s="20">
        <v>42</v>
      </c>
      <c r="G22" s="20">
        <v>21</v>
      </c>
      <c r="H22" s="20">
        <v>0</v>
      </c>
      <c r="I22" s="20">
        <v>1</v>
      </c>
      <c r="J22" s="20">
        <v>22</v>
      </c>
      <c r="K22" s="20">
        <v>14</v>
      </c>
      <c r="L22" s="20">
        <v>2</v>
      </c>
      <c r="M22" s="20">
        <v>4</v>
      </c>
      <c r="N22" s="20">
        <v>20</v>
      </c>
      <c r="O22" s="20">
        <v>0</v>
      </c>
      <c r="P22" s="20">
        <v>0</v>
      </c>
      <c r="Q22" s="20">
        <v>0</v>
      </c>
      <c r="R22" s="20">
        <v>0</v>
      </c>
      <c r="S22" s="20">
        <v>31</v>
      </c>
      <c r="T22" s="20">
        <v>8</v>
      </c>
      <c r="U22" s="20">
        <v>6</v>
      </c>
      <c r="V22" s="20">
        <v>1</v>
      </c>
      <c r="W22" s="20">
        <v>46</v>
      </c>
    </row>
    <row r="23" spans="2:23" ht="20.100000000000001" customHeight="1" thickBot="1" x14ac:dyDescent="0.25">
      <c r="B23" s="4" t="s">
        <v>33</v>
      </c>
      <c r="C23" s="20">
        <v>96</v>
      </c>
      <c r="D23" s="20">
        <v>5</v>
      </c>
      <c r="E23" s="20">
        <v>1</v>
      </c>
      <c r="F23" s="20">
        <v>102</v>
      </c>
      <c r="G23" s="20">
        <v>29</v>
      </c>
      <c r="H23" s="20">
        <v>0</v>
      </c>
      <c r="I23" s="20">
        <v>0</v>
      </c>
      <c r="J23" s="20">
        <v>29</v>
      </c>
      <c r="K23" s="20">
        <v>67</v>
      </c>
      <c r="L23" s="20">
        <v>5</v>
      </c>
      <c r="M23" s="20">
        <v>1</v>
      </c>
      <c r="N23" s="20">
        <v>73</v>
      </c>
      <c r="O23" s="20">
        <v>0</v>
      </c>
      <c r="P23" s="20">
        <v>0</v>
      </c>
      <c r="Q23" s="20">
        <v>0</v>
      </c>
      <c r="R23" s="20">
        <v>0</v>
      </c>
      <c r="S23" s="20">
        <v>187</v>
      </c>
      <c r="T23" s="20">
        <v>13</v>
      </c>
      <c r="U23" s="20">
        <v>14</v>
      </c>
      <c r="V23" s="20">
        <v>17</v>
      </c>
      <c r="W23" s="20">
        <v>231</v>
      </c>
    </row>
    <row r="24" spans="2:23" ht="20.100000000000001" customHeight="1" thickBot="1" x14ac:dyDescent="0.25">
      <c r="B24" s="4" t="s">
        <v>34</v>
      </c>
      <c r="C24" s="20">
        <v>186</v>
      </c>
      <c r="D24" s="20">
        <v>13</v>
      </c>
      <c r="E24" s="20">
        <v>22</v>
      </c>
      <c r="F24" s="20">
        <v>221</v>
      </c>
      <c r="G24" s="20">
        <v>36</v>
      </c>
      <c r="H24" s="20">
        <v>0</v>
      </c>
      <c r="I24" s="20">
        <v>1</v>
      </c>
      <c r="J24" s="20">
        <v>37</v>
      </c>
      <c r="K24" s="20">
        <v>150</v>
      </c>
      <c r="L24" s="20">
        <v>13</v>
      </c>
      <c r="M24" s="20">
        <v>21</v>
      </c>
      <c r="N24" s="20">
        <v>184</v>
      </c>
      <c r="O24" s="20">
        <v>0</v>
      </c>
      <c r="P24" s="20">
        <v>0</v>
      </c>
      <c r="Q24" s="20">
        <v>0</v>
      </c>
      <c r="R24" s="20">
        <v>0</v>
      </c>
      <c r="S24" s="20">
        <v>444</v>
      </c>
      <c r="T24" s="20">
        <v>122</v>
      </c>
      <c r="U24" s="20">
        <v>49</v>
      </c>
      <c r="V24" s="20">
        <v>51</v>
      </c>
      <c r="W24" s="20">
        <v>666</v>
      </c>
    </row>
    <row r="25" spans="2:23" ht="20.100000000000001" customHeight="1" thickBot="1" x14ac:dyDescent="0.25">
      <c r="B25" s="4" t="s">
        <v>35</v>
      </c>
      <c r="C25" s="20">
        <v>53</v>
      </c>
      <c r="D25" s="20">
        <v>0</v>
      </c>
      <c r="E25" s="20">
        <v>1</v>
      </c>
      <c r="F25" s="20">
        <v>54</v>
      </c>
      <c r="G25" s="20">
        <v>33</v>
      </c>
      <c r="H25" s="20">
        <v>0</v>
      </c>
      <c r="I25" s="20">
        <v>0</v>
      </c>
      <c r="J25" s="20">
        <v>33</v>
      </c>
      <c r="K25" s="20">
        <v>20</v>
      </c>
      <c r="L25" s="20">
        <v>0</v>
      </c>
      <c r="M25" s="20">
        <v>1</v>
      </c>
      <c r="N25" s="20">
        <v>21</v>
      </c>
      <c r="O25" s="20">
        <v>0</v>
      </c>
      <c r="P25" s="20">
        <v>0</v>
      </c>
      <c r="Q25" s="20">
        <v>0</v>
      </c>
      <c r="R25" s="20">
        <v>0</v>
      </c>
      <c r="S25" s="20">
        <v>131</v>
      </c>
      <c r="T25" s="20">
        <v>24</v>
      </c>
      <c r="U25" s="20">
        <v>38</v>
      </c>
      <c r="V25" s="20">
        <v>7</v>
      </c>
      <c r="W25" s="20">
        <v>200</v>
      </c>
    </row>
    <row r="26" spans="2:23" ht="20.100000000000001" customHeight="1" thickBot="1" x14ac:dyDescent="0.25">
      <c r="B26" s="4" t="s">
        <v>36</v>
      </c>
      <c r="C26" s="20">
        <v>8</v>
      </c>
      <c r="D26" s="20">
        <v>1</v>
      </c>
      <c r="E26" s="20">
        <v>1</v>
      </c>
      <c r="F26" s="20">
        <v>10</v>
      </c>
      <c r="G26" s="20">
        <v>0</v>
      </c>
      <c r="H26" s="20">
        <v>0</v>
      </c>
      <c r="I26" s="20">
        <v>0</v>
      </c>
      <c r="J26" s="20">
        <v>0</v>
      </c>
      <c r="K26" s="20">
        <v>8</v>
      </c>
      <c r="L26" s="20">
        <v>1</v>
      </c>
      <c r="M26" s="20">
        <v>1</v>
      </c>
      <c r="N26" s="20">
        <v>10</v>
      </c>
      <c r="O26" s="20">
        <v>0</v>
      </c>
      <c r="P26" s="20">
        <v>0</v>
      </c>
      <c r="Q26" s="20">
        <v>0</v>
      </c>
      <c r="R26" s="20">
        <v>0</v>
      </c>
      <c r="S26" s="20">
        <v>68</v>
      </c>
      <c r="T26" s="20">
        <v>19</v>
      </c>
      <c r="U26" s="20">
        <v>1</v>
      </c>
      <c r="V26" s="20">
        <v>1</v>
      </c>
      <c r="W26" s="20">
        <v>89</v>
      </c>
    </row>
    <row r="27" spans="2:23" ht="20.100000000000001" customHeight="1" thickBot="1" x14ac:dyDescent="0.25">
      <c r="B27" s="5" t="s">
        <v>37</v>
      </c>
      <c r="C27" s="20">
        <v>45</v>
      </c>
      <c r="D27" s="20">
        <v>1</v>
      </c>
      <c r="E27" s="20">
        <v>14</v>
      </c>
      <c r="F27" s="20">
        <v>60</v>
      </c>
      <c r="G27" s="20">
        <v>27</v>
      </c>
      <c r="H27" s="20">
        <v>1</v>
      </c>
      <c r="I27" s="20">
        <v>5</v>
      </c>
      <c r="J27" s="20">
        <v>33</v>
      </c>
      <c r="K27" s="20">
        <v>18</v>
      </c>
      <c r="L27" s="20">
        <v>0</v>
      </c>
      <c r="M27" s="20">
        <v>9</v>
      </c>
      <c r="N27" s="20">
        <v>27</v>
      </c>
      <c r="O27" s="20">
        <v>0</v>
      </c>
      <c r="P27" s="20">
        <v>0</v>
      </c>
      <c r="Q27" s="20">
        <v>0</v>
      </c>
      <c r="R27" s="20">
        <v>0</v>
      </c>
      <c r="S27" s="20">
        <v>160</v>
      </c>
      <c r="T27" s="20">
        <v>13</v>
      </c>
      <c r="U27" s="20">
        <v>4</v>
      </c>
      <c r="V27" s="20">
        <v>6</v>
      </c>
      <c r="W27" s="20">
        <v>183</v>
      </c>
    </row>
    <row r="28" spans="2:23" ht="20.100000000000001" customHeight="1" thickBot="1" x14ac:dyDescent="0.25">
      <c r="B28" s="6" t="s">
        <v>38</v>
      </c>
      <c r="C28" s="21">
        <v>10</v>
      </c>
      <c r="D28" s="21">
        <v>0</v>
      </c>
      <c r="E28" s="21">
        <v>1</v>
      </c>
      <c r="F28" s="21">
        <v>11</v>
      </c>
      <c r="G28" s="21">
        <v>5</v>
      </c>
      <c r="H28" s="21">
        <v>0</v>
      </c>
      <c r="I28" s="21">
        <v>0</v>
      </c>
      <c r="J28" s="21">
        <v>5</v>
      </c>
      <c r="K28" s="21">
        <v>5</v>
      </c>
      <c r="L28" s="21">
        <v>0</v>
      </c>
      <c r="M28" s="21">
        <v>1</v>
      </c>
      <c r="N28" s="21">
        <v>6</v>
      </c>
      <c r="O28" s="21">
        <v>0</v>
      </c>
      <c r="P28" s="21">
        <v>0</v>
      </c>
      <c r="Q28" s="21">
        <v>0</v>
      </c>
      <c r="R28" s="21">
        <v>0</v>
      </c>
      <c r="S28" s="21">
        <v>19</v>
      </c>
      <c r="T28" s="21">
        <v>0</v>
      </c>
      <c r="U28" s="21">
        <v>0</v>
      </c>
      <c r="V28" s="21">
        <v>14</v>
      </c>
      <c r="W28" s="21">
        <v>33</v>
      </c>
    </row>
    <row r="29" spans="2:23" ht="20.100000000000001" customHeight="1" thickBot="1" x14ac:dyDescent="0.25">
      <c r="B29" s="7" t="s">
        <v>39</v>
      </c>
      <c r="C29" s="9">
        <f>SUM(C12:C28)</f>
        <v>1958</v>
      </c>
      <c r="D29" s="9">
        <f t="shared" ref="D29:W29" si="0">SUM(D12:D28)</f>
        <v>100</v>
      </c>
      <c r="E29" s="9">
        <f t="shared" si="0"/>
        <v>186</v>
      </c>
      <c r="F29" s="9">
        <f t="shared" si="0"/>
        <v>2244</v>
      </c>
      <c r="G29" s="9">
        <f t="shared" si="0"/>
        <v>671</v>
      </c>
      <c r="H29" s="9">
        <f t="shared" si="0"/>
        <v>9</v>
      </c>
      <c r="I29" s="9">
        <f t="shared" si="0"/>
        <v>33</v>
      </c>
      <c r="J29" s="9">
        <f t="shared" si="0"/>
        <v>713</v>
      </c>
      <c r="K29" s="9">
        <f t="shared" si="0"/>
        <v>1284</v>
      </c>
      <c r="L29" s="9">
        <f t="shared" si="0"/>
        <v>91</v>
      </c>
      <c r="M29" s="9">
        <f t="shared" si="0"/>
        <v>153</v>
      </c>
      <c r="N29" s="9">
        <f t="shared" si="0"/>
        <v>1528</v>
      </c>
      <c r="O29" s="9">
        <f t="shared" si="0"/>
        <v>3</v>
      </c>
      <c r="P29" s="9">
        <f t="shared" si="0"/>
        <v>0</v>
      </c>
      <c r="Q29" s="9">
        <f t="shared" si="0"/>
        <v>0</v>
      </c>
      <c r="R29" s="9">
        <f t="shared" si="0"/>
        <v>3</v>
      </c>
      <c r="S29" s="9">
        <f t="shared" si="0"/>
        <v>3602</v>
      </c>
      <c r="T29" s="9">
        <f t="shared" si="0"/>
        <v>681</v>
      </c>
      <c r="U29" s="9">
        <f t="shared" si="0"/>
        <v>449</v>
      </c>
      <c r="V29" s="9">
        <f t="shared" si="0"/>
        <v>344</v>
      </c>
      <c r="W29" s="9">
        <f t="shared" si="0"/>
        <v>5076</v>
      </c>
    </row>
    <row r="30" spans="2:23" x14ac:dyDescent="0.2"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</row>
  </sheetData>
  <mergeCells count="21">
    <mergeCell ref="S9:W9"/>
    <mergeCell ref="C10:C11"/>
    <mergeCell ref="D10:E10"/>
    <mergeCell ref="F10:F11"/>
    <mergeCell ref="G10:G11"/>
    <mergeCell ref="H10:I10"/>
    <mergeCell ref="P10:Q10"/>
    <mergeCell ref="C9:F9"/>
    <mergeCell ref="G9:J9"/>
    <mergeCell ref="K9:N9"/>
    <mergeCell ref="O9:R9"/>
    <mergeCell ref="J10:J11"/>
    <mergeCell ref="K10:K11"/>
    <mergeCell ref="L10:M10"/>
    <mergeCell ref="N10:N11"/>
    <mergeCell ref="O10:O11"/>
    <mergeCell ref="R10:R11"/>
    <mergeCell ref="S10:S11"/>
    <mergeCell ref="T10:U10"/>
    <mergeCell ref="V10:V11"/>
    <mergeCell ref="W10:W11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Q30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1.75" bestFit="1" customWidth="1"/>
    <col min="4" max="4" width="17.875" bestFit="1" customWidth="1"/>
    <col min="5" max="5" width="11.75" bestFit="1" customWidth="1"/>
    <col min="6" max="6" width="17.875" bestFit="1" customWidth="1"/>
    <col min="7" max="7" width="9.5" customWidth="1"/>
    <col min="8" max="8" width="11.75" bestFit="1" customWidth="1"/>
    <col min="9" max="9" width="17.875" bestFit="1" customWidth="1"/>
    <col min="10" max="10" width="11.75" bestFit="1" customWidth="1"/>
    <col min="11" max="11" width="17.875" bestFit="1" customWidth="1"/>
    <col min="12" max="12" width="9.5" customWidth="1"/>
    <col min="13" max="13" width="11.75" bestFit="1" customWidth="1"/>
    <col min="14" max="14" width="17.875" bestFit="1" customWidth="1"/>
    <col min="15" max="15" width="11.75" bestFit="1" customWidth="1"/>
    <col min="16" max="16" width="17.875" bestFit="1" customWidth="1"/>
    <col min="17" max="17" width="9.5" customWidth="1"/>
    <col min="19" max="19" width="12.625" customWidth="1"/>
  </cols>
  <sheetData>
    <row r="8" spans="2:17" ht="39" customHeight="1" x14ac:dyDescent="0.2"/>
    <row r="9" spans="2:17" ht="44.25" customHeight="1" thickBot="1" x14ac:dyDescent="0.25">
      <c r="B9" s="12"/>
      <c r="C9" s="77" t="s">
        <v>239</v>
      </c>
      <c r="D9" s="70"/>
      <c r="E9" s="70"/>
      <c r="F9" s="70"/>
      <c r="G9" s="84"/>
      <c r="H9" s="77" t="s">
        <v>240</v>
      </c>
      <c r="I9" s="70"/>
      <c r="J9" s="70"/>
      <c r="K9" s="70"/>
      <c r="L9" s="84"/>
      <c r="M9" s="77" t="s">
        <v>52</v>
      </c>
      <c r="N9" s="70"/>
      <c r="O9" s="70"/>
      <c r="P9" s="70"/>
      <c r="Q9" s="84"/>
    </row>
    <row r="10" spans="2:17" ht="28.5" customHeight="1" x14ac:dyDescent="0.2">
      <c r="B10" s="11"/>
      <c r="C10" s="87" t="s">
        <v>128</v>
      </c>
      <c r="D10" s="87"/>
      <c r="E10" s="87" t="s">
        <v>129</v>
      </c>
      <c r="F10" s="87"/>
      <c r="G10" s="85" t="s">
        <v>52</v>
      </c>
      <c r="H10" s="87" t="s">
        <v>130</v>
      </c>
      <c r="I10" s="87"/>
      <c r="J10" s="85" t="s">
        <v>129</v>
      </c>
      <c r="K10" s="85"/>
      <c r="L10" s="85" t="s">
        <v>52</v>
      </c>
      <c r="M10" s="87" t="s">
        <v>128</v>
      </c>
      <c r="N10" s="87"/>
      <c r="O10" s="85" t="s">
        <v>129</v>
      </c>
      <c r="P10" s="85"/>
      <c r="Q10" s="85" t="s">
        <v>52</v>
      </c>
    </row>
    <row r="11" spans="2:17" ht="42" customHeight="1" thickBot="1" x14ac:dyDescent="0.25">
      <c r="B11" s="13"/>
      <c r="C11" s="22" t="s">
        <v>41</v>
      </c>
      <c r="D11" s="22" t="s">
        <v>131</v>
      </c>
      <c r="E11" s="22" t="s">
        <v>41</v>
      </c>
      <c r="F11" s="22" t="s">
        <v>131</v>
      </c>
      <c r="G11" s="86"/>
      <c r="H11" s="22" t="s">
        <v>41</v>
      </c>
      <c r="I11" s="22" t="s">
        <v>131</v>
      </c>
      <c r="J11" s="22" t="s">
        <v>41</v>
      </c>
      <c r="K11" s="22" t="s">
        <v>131</v>
      </c>
      <c r="L11" s="86"/>
      <c r="M11" s="22" t="s">
        <v>41</v>
      </c>
      <c r="N11" s="22" t="s">
        <v>131</v>
      </c>
      <c r="O11" s="22" t="s">
        <v>41</v>
      </c>
      <c r="P11" s="22" t="s">
        <v>131</v>
      </c>
      <c r="Q11" s="86"/>
    </row>
    <row r="12" spans="2:17" ht="20.100000000000001" customHeight="1" thickBot="1" x14ac:dyDescent="0.25">
      <c r="B12" s="3" t="s">
        <v>22</v>
      </c>
      <c r="C12" s="19">
        <v>17</v>
      </c>
      <c r="D12" s="19">
        <v>11</v>
      </c>
      <c r="E12" s="19">
        <v>714</v>
      </c>
      <c r="F12" s="19">
        <v>844</v>
      </c>
      <c r="G12" s="19">
        <v>1586</v>
      </c>
      <c r="H12" s="19">
        <v>0</v>
      </c>
      <c r="I12" s="19">
        <v>2</v>
      </c>
      <c r="J12" s="19">
        <v>0</v>
      </c>
      <c r="K12" s="19">
        <v>5</v>
      </c>
      <c r="L12" s="19">
        <v>7</v>
      </c>
      <c r="M12" s="19">
        <v>17</v>
      </c>
      <c r="N12" s="19">
        <v>13</v>
      </c>
      <c r="O12" s="19">
        <v>714</v>
      </c>
      <c r="P12" s="19">
        <v>849</v>
      </c>
      <c r="Q12" s="19">
        <v>1593</v>
      </c>
    </row>
    <row r="13" spans="2:17" ht="20.100000000000001" customHeight="1" thickBot="1" x14ac:dyDescent="0.25">
      <c r="B13" s="4" t="s">
        <v>23</v>
      </c>
      <c r="C13" s="20">
        <v>1</v>
      </c>
      <c r="D13" s="20">
        <v>18</v>
      </c>
      <c r="E13" s="20">
        <v>23</v>
      </c>
      <c r="F13" s="20">
        <v>89</v>
      </c>
      <c r="G13" s="20">
        <v>131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1</v>
      </c>
      <c r="N13" s="20">
        <v>18</v>
      </c>
      <c r="O13" s="20">
        <v>23</v>
      </c>
      <c r="P13" s="20">
        <v>89</v>
      </c>
      <c r="Q13" s="20">
        <v>131</v>
      </c>
    </row>
    <row r="14" spans="2:17" ht="20.100000000000001" customHeight="1" thickBot="1" x14ac:dyDescent="0.25">
      <c r="B14" s="4" t="s">
        <v>24</v>
      </c>
      <c r="C14" s="20">
        <v>0</v>
      </c>
      <c r="D14" s="20">
        <v>2</v>
      </c>
      <c r="E14" s="20">
        <v>42</v>
      </c>
      <c r="F14" s="20">
        <v>99</v>
      </c>
      <c r="G14" s="20">
        <v>143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2</v>
      </c>
      <c r="O14" s="20">
        <v>42</v>
      </c>
      <c r="P14" s="20">
        <v>99</v>
      </c>
      <c r="Q14" s="20">
        <v>143</v>
      </c>
    </row>
    <row r="15" spans="2:17" ht="20.100000000000001" customHeight="1" thickBot="1" x14ac:dyDescent="0.25">
      <c r="B15" s="4" t="s">
        <v>25</v>
      </c>
      <c r="C15" s="20">
        <v>2</v>
      </c>
      <c r="D15" s="20">
        <v>4</v>
      </c>
      <c r="E15" s="20">
        <v>37</v>
      </c>
      <c r="F15" s="20">
        <v>118</v>
      </c>
      <c r="G15" s="20">
        <v>161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2</v>
      </c>
      <c r="N15" s="20">
        <v>4</v>
      </c>
      <c r="O15" s="20">
        <v>37</v>
      </c>
      <c r="P15" s="20">
        <v>118</v>
      </c>
      <c r="Q15" s="20">
        <v>161</v>
      </c>
    </row>
    <row r="16" spans="2:17" ht="20.100000000000001" customHeight="1" thickBot="1" x14ac:dyDescent="0.25">
      <c r="B16" s="4" t="s">
        <v>26</v>
      </c>
      <c r="C16" s="20">
        <v>1</v>
      </c>
      <c r="D16" s="20">
        <v>3</v>
      </c>
      <c r="E16" s="20">
        <v>82</v>
      </c>
      <c r="F16" s="20">
        <v>126</v>
      </c>
      <c r="G16" s="20">
        <v>212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1</v>
      </c>
      <c r="N16" s="20">
        <v>3</v>
      </c>
      <c r="O16" s="20">
        <v>82</v>
      </c>
      <c r="P16" s="20">
        <v>126</v>
      </c>
      <c r="Q16" s="20">
        <v>212</v>
      </c>
    </row>
    <row r="17" spans="2:17" ht="20.100000000000001" customHeight="1" thickBot="1" x14ac:dyDescent="0.25">
      <c r="B17" s="4" t="s">
        <v>27</v>
      </c>
      <c r="C17" s="20">
        <v>1</v>
      </c>
      <c r="D17" s="20">
        <v>0</v>
      </c>
      <c r="E17" s="20">
        <v>44</v>
      </c>
      <c r="F17" s="20">
        <v>46</v>
      </c>
      <c r="G17" s="20">
        <v>91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1</v>
      </c>
      <c r="N17" s="20">
        <v>0</v>
      </c>
      <c r="O17" s="20">
        <v>44</v>
      </c>
      <c r="P17" s="20">
        <v>46</v>
      </c>
      <c r="Q17" s="20">
        <v>91</v>
      </c>
    </row>
    <row r="18" spans="2:17" ht="20.100000000000001" customHeight="1" thickBot="1" x14ac:dyDescent="0.25">
      <c r="B18" s="4" t="s">
        <v>28</v>
      </c>
      <c r="C18" s="20">
        <v>1</v>
      </c>
      <c r="D18" s="20">
        <v>1</v>
      </c>
      <c r="E18" s="20">
        <v>126</v>
      </c>
      <c r="F18" s="20">
        <v>218</v>
      </c>
      <c r="G18" s="20">
        <v>346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1</v>
      </c>
      <c r="N18" s="20">
        <v>1</v>
      </c>
      <c r="O18" s="20">
        <v>126</v>
      </c>
      <c r="P18" s="20">
        <v>218</v>
      </c>
      <c r="Q18" s="20">
        <v>346</v>
      </c>
    </row>
    <row r="19" spans="2:17" ht="20.100000000000001" customHeight="1" thickBot="1" x14ac:dyDescent="0.25">
      <c r="B19" s="4" t="s">
        <v>29</v>
      </c>
      <c r="C19" s="20">
        <v>1</v>
      </c>
      <c r="D19" s="20">
        <v>8</v>
      </c>
      <c r="E19" s="20">
        <v>120</v>
      </c>
      <c r="F19" s="20">
        <v>160</v>
      </c>
      <c r="G19" s="20">
        <v>289</v>
      </c>
      <c r="H19" s="20">
        <v>0</v>
      </c>
      <c r="I19" s="20">
        <v>0</v>
      </c>
      <c r="J19" s="20">
        <v>0</v>
      </c>
      <c r="K19" s="20">
        <v>1</v>
      </c>
      <c r="L19" s="20">
        <v>1</v>
      </c>
      <c r="M19" s="20">
        <v>1</v>
      </c>
      <c r="N19" s="20">
        <v>8</v>
      </c>
      <c r="O19" s="20">
        <v>120</v>
      </c>
      <c r="P19" s="20">
        <v>161</v>
      </c>
      <c r="Q19" s="20">
        <v>290</v>
      </c>
    </row>
    <row r="20" spans="2:17" ht="20.100000000000001" customHeight="1" thickBot="1" x14ac:dyDescent="0.25">
      <c r="B20" s="4" t="s">
        <v>30</v>
      </c>
      <c r="C20" s="20">
        <v>10</v>
      </c>
      <c r="D20" s="20">
        <v>8</v>
      </c>
      <c r="E20" s="20">
        <v>827</v>
      </c>
      <c r="F20" s="20">
        <v>754</v>
      </c>
      <c r="G20" s="20">
        <v>1599</v>
      </c>
      <c r="H20" s="20">
        <v>0</v>
      </c>
      <c r="I20" s="20">
        <v>0</v>
      </c>
      <c r="J20" s="20">
        <v>0</v>
      </c>
      <c r="K20" s="20">
        <v>2</v>
      </c>
      <c r="L20" s="20">
        <v>2</v>
      </c>
      <c r="M20" s="20">
        <v>10</v>
      </c>
      <c r="N20" s="20">
        <v>8</v>
      </c>
      <c r="O20" s="20">
        <v>827</v>
      </c>
      <c r="P20" s="20">
        <v>756</v>
      </c>
      <c r="Q20" s="20">
        <v>1601</v>
      </c>
    </row>
    <row r="21" spans="2:17" ht="20.100000000000001" customHeight="1" thickBot="1" x14ac:dyDescent="0.25">
      <c r="B21" s="4" t="s">
        <v>31</v>
      </c>
      <c r="C21" s="20">
        <v>9</v>
      </c>
      <c r="D21" s="20">
        <v>10</v>
      </c>
      <c r="E21" s="20">
        <v>446</v>
      </c>
      <c r="F21" s="20">
        <v>710</v>
      </c>
      <c r="G21" s="20">
        <v>1175</v>
      </c>
      <c r="H21" s="20">
        <v>0</v>
      </c>
      <c r="I21" s="20">
        <v>0</v>
      </c>
      <c r="J21" s="20">
        <v>0</v>
      </c>
      <c r="K21" s="20">
        <v>2</v>
      </c>
      <c r="L21" s="20">
        <v>2</v>
      </c>
      <c r="M21" s="20">
        <v>9</v>
      </c>
      <c r="N21" s="20">
        <v>10</v>
      </c>
      <c r="O21" s="20">
        <v>446</v>
      </c>
      <c r="P21" s="20">
        <v>712</v>
      </c>
      <c r="Q21" s="20">
        <v>1177</v>
      </c>
    </row>
    <row r="22" spans="2:17" ht="20.100000000000001" customHeight="1" thickBot="1" x14ac:dyDescent="0.25">
      <c r="B22" s="4" t="s">
        <v>32</v>
      </c>
      <c r="C22" s="20">
        <v>0</v>
      </c>
      <c r="D22" s="20">
        <v>2</v>
      </c>
      <c r="E22" s="20">
        <v>4</v>
      </c>
      <c r="F22" s="20">
        <v>107</v>
      </c>
      <c r="G22" s="20">
        <v>113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2</v>
      </c>
      <c r="O22" s="20">
        <v>4</v>
      </c>
      <c r="P22" s="20">
        <v>107</v>
      </c>
      <c r="Q22" s="20">
        <v>113</v>
      </c>
    </row>
    <row r="23" spans="2:17" ht="20.100000000000001" customHeight="1" thickBot="1" x14ac:dyDescent="0.25">
      <c r="B23" s="4" t="s">
        <v>33</v>
      </c>
      <c r="C23" s="20">
        <v>1</v>
      </c>
      <c r="D23" s="20">
        <v>5</v>
      </c>
      <c r="E23" s="20">
        <v>41</v>
      </c>
      <c r="F23" s="20">
        <v>227</v>
      </c>
      <c r="G23" s="20">
        <v>274</v>
      </c>
      <c r="H23" s="20">
        <v>0</v>
      </c>
      <c r="I23" s="20">
        <v>5</v>
      </c>
      <c r="J23" s="20">
        <v>0</v>
      </c>
      <c r="K23" s="20">
        <v>2</v>
      </c>
      <c r="L23" s="20">
        <v>7</v>
      </c>
      <c r="M23" s="20">
        <v>1</v>
      </c>
      <c r="N23" s="20">
        <v>10</v>
      </c>
      <c r="O23" s="20">
        <v>41</v>
      </c>
      <c r="P23" s="20">
        <v>229</v>
      </c>
      <c r="Q23" s="20">
        <v>281</v>
      </c>
    </row>
    <row r="24" spans="2:17" ht="20.100000000000001" customHeight="1" thickBot="1" x14ac:dyDescent="0.25">
      <c r="B24" s="4" t="s">
        <v>34</v>
      </c>
      <c r="C24" s="20">
        <v>2</v>
      </c>
      <c r="D24" s="20">
        <v>4</v>
      </c>
      <c r="E24" s="20">
        <v>477</v>
      </c>
      <c r="F24" s="20">
        <v>1009</v>
      </c>
      <c r="G24" s="20">
        <v>1492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2</v>
      </c>
      <c r="N24" s="20">
        <v>4</v>
      </c>
      <c r="O24" s="20">
        <v>477</v>
      </c>
      <c r="P24" s="20">
        <v>1009</v>
      </c>
      <c r="Q24" s="20">
        <v>1492</v>
      </c>
    </row>
    <row r="25" spans="2:17" ht="20.100000000000001" customHeight="1" thickBot="1" x14ac:dyDescent="0.25">
      <c r="B25" s="4" t="s">
        <v>35</v>
      </c>
      <c r="C25" s="20">
        <v>2</v>
      </c>
      <c r="D25" s="20">
        <v>3</v>
      </c>
      <c r="E25" s="20">
        <v>109</v>
      </c>
      <c r="F25" s="20">
        <v>169</v>
      </c>
      <c r="G25" s="20">
        <v>283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2</v>
      </c>
      <c r="N25" s="20">
        <v>3</v>
      </c>
      <c r="O25" s="20">
        <v>109</v>
      </c>
      <c r="P25" s="20">
        <v>169</v>
      </c>
      <c r="Q25" s="20">
        <v>283</v>
      </c>
    </row>
    <row r="26" spans="2:17" ht="20.100000000000001" customHeight="1" thickBot="1" x14ac:dyDescent="0.25">
      <c r="B26" s="4" t="s">
        <v>36</v>
      </c>
      <c r="C26" s="20">
        <v>0</v>
      </c>
      <c r="D26" s="20">
        <v>0</v>
      </c>
      <c r="E26" s="20">
        <v>11</v>
      </c>
      <c r="F26" s="20">
        <v>115</v>
      </c>
      <c r="G26" s="20">
        <v>126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11</v>
      </c>
      <c r="P26" s="20">
        <v>115</v>
      </c>
      <c r="Q26" s="20">
        <v>126</v>
      </c>
    </row>
    <row r="27" spans="2:17" ht="20.100000000000001" customHeight="1" thickBot="1" x14ac:dyDescent="0.25">
      <c r="B27" s="5" t="s">
        <v>37</v>
      </c>
      <c r="C27" s="20">
        <v>0</v>
      </c>
      <c r="D27" s="20">
        <v>5</v>
      </c>
      <c r="E27" s="20">
        <v>86</v>
      </c>
      <c r="F27" s="20">
        <v>250</v>
      </c>
      <c r="G27" s="20">
        <v>341</v>
      </c>
      <c r="H27" s="20">
        <v>0</v>
      </c>
      <c r="I27" s="20">
        <v>1</v>
      </c>
      <c r="J27" s="20">
        <v>0</v>
      </c>
      <c r="K27" s="20">
        <v>0</v>
      </c>
      <c r="L27" s="20">
        <v>1</v>
      </c>
      <c r="M27" s="20">
        <v>0</v>
      </c>
      <c r="N27" s="20">
        <v>6</v>
      </c>
      <c r="O27" s="20">
        <v>86</v>
      </c>
      <c r="P27" s="20">
        <v>250</v>
      </c>
      <c r="Q27" s="20">
        <v>342</v>
      </c>
    </row>
    <row r="28" spans="2:17" ht="20.100000000000001" customHeight="1" thickBot="1" x14ac:dyDescent="0.25">
      <c r="B28" s="6" t="s">
        <v>38</v>
      </c>
      <c r="C28" s="21">
        <v>1</v>
      </c>
      <c r="D28" s="21">
        <v>0</v>
      </c>
      <c r="E28" s="21">
        <v>16</v>
      </c>
      <c r="F28" s="21">
        <v>12</v>
      </c>
      <c r="G28" s="21">
        <v>29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1</v>
      </c>
      <c r="N28" s="21">
        <v>0</v>
      </c>
      <c r="O28" s="21">
        <v>16</v>
      </c>
      <c r="P28" s="21">
        <v>12</v>
      </c>
      <c r="Q28" s="21">
        <v>29</v>
      </c>
    </row>
    <row r="29" spans="2:17" ht="20.100000000000001" customHeight="1" thickBot="1" x14ac:dyDescent="0.25">
      <c r="B29" s="7" t="s">
        <v>39</v>
      </c>
      <c r="C29" s="9">
        <f>SUM(C12:C28)</f>
        <v>49</v>
      </c>
      <c r="D29" s="9">
        <f t="shared" ref="D29:Q29" si="0">SUM(D12:D28)</f>
        <v>84</v>
      </c>
      <c r="E29" s="9">
        <f t="shared" si="0"/>
        <v>3205</v>
      </c>
      <c r="F29" s="9">
        <f t="shared" si="0"/>
        <v>5053</v>
      </c>
      <c r="G29" s="9">
        <f t="shared" si="0"/>
        <v>8391</v>
      </c>
      <c r="H29" s="9">
        <f t="shared" si="0"/>
        <v>0</v>
      </c>
      <c r="I29" s="9">
        <f t="shared" si="0"/>
        <v>8</v>
      </c>
      <c r="J29" s="9">
        <f t="shared" si="0"/>
        <v>0</v>
      </c>
      <c r="K29" s="9">
        <f t="shared" si="0"/>
        <v>12</v>
      </c>
      <c r="L29" s="9">
        <f t="shared" si="0"/>
        <v>20</v>
      </c>
      <c r="M29" s="9">
        <f t="shared" si="0"/>
        <v>49</v>
      </c>
      <c r="N29" s="9">
        <f t="shared" si="0"/>
        <v>92</v>
      </c>
      <c r="O29" s="9">
        <f t="shared" si="0"/>
        <v>3205</v>
      </c>
      <c r="P29" s="9">
        <f t="shared" si="0"/>
        <v>5065</v>
      </c>
      <c r="Q29" s="9">
        <f t="shared" si="0"/>
        <v>8411</v>
      </c>
    </row>
    <row r="30" spans="2:17" x14ac:dyDescent="0.2"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</row>
  </sheetData>
  <mergeCells count="12">
    <mergeCell ref="O10:P10"/>
    <mergeCell ref="Q10:Q11"/>
    <mergeCell ref="C9:G9"/>
    <mergeCell ref="H9:L9"/>
    <mergeCell ref="M9:Q9"/>
    <mergeCell ref="C10:D10"/>
    <mergeCell ref="E10:F10"/>
    <mergeCell ref="G10:G11"/>
    <mergeCell ref="H10:I10"/>
    <mergeCell ref="J10:K10"/>
    <mergeCell ref="L10:L11"/>
    <mergeCell ref="M10:N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Inicio</vt:lpstr>
      <vt:lpstr>Movimiento</vt:lpstr>
      <vt:lpstr>Delitos</vt:lpstr>
      <vt:lpstr>AP por tipo de Delitos Leves</vt:lpstr>
      <vt:lpstr>Asuntos Civiles</vt:lpstr>
      <vt:lpstr>Medidas LEC</vt:lpstr>
      <vt:lpstr>Auxilio Judicial</vt:lpstr>
      <vt:lpstr>Señalamientos</vt:lpstr>
      <vt:lpstr>Procedimientos Elevados</vt:lpstr>
      <vt:lpstr>Sumarios Elevados</vt:lpstr>
      <vt:lpstr>Proc Jurado elevados</vt:lpstr>
      <vt:lpstr>Órdenes según Instancia</vt:lpstr>
      <vt:lpstr>Órdenes según Instancia%</vt:lpstr>
      <vt:lpstr>Medidas Protección</vt:lpstr>
      <vt:lpstr>Órdenes y Medidas</vt:lpstr>
      <vt:lpstr>Procesos por Delito</vt:lpstr>
      <vt:lpstr>Personas Enjuiciadas</vt:lpstr>
      <vt:lpstr>% de Condenas</vt:lpstr>
      <vt:lpstr>Relación Víctima_Denunciado </vt:lpstr>
      <vt:lpstr>Denuncias-Renuncias</vt:lpstr>
      <vt:lpstr>Distribucion % Denuncias</vt:lpstr>
      <vt:lpstr>Sobreseimientos</vt:lpstr>
      <vt:lpstr>Terminación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2020-06-09T10:53:28Z</cp:lastPrinted>
  <dcterms:created xsi:type="dcterms:W3CDTF">2018-11-16T09:47:02Z</dcterms:created>
  <dcterms:modified xsi:type="dcterms:W3CDTF">2021-03-26T08:43:51Z</dcterms:modified>
</cp:coreProperties>
</file>